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revans18/Desktop/"/>
    </mc:Choice>
  </mc:AlternateContent>
  <xr:revisionPtr revIDLastSave="0" documentId="8_{19A272C4-9D48-1744-9CFE-71AFD93532AA}" xr6:coauthVersionLast="47" xr6:coauthVersionMax="47" xr10:uidLastSave="{00000000-0000-0000-0000-000000000000}"/>
  <workbookProtection workbookAlgorithmName="SHA-512" workbookHashValue="JQY9L8ViJh4wMdkVbODHcyYUH6lNUPkrxXM00UQJRD2m+2E/5Jvh8p+F4l+PDnSyYflifBb8sf7pwWQTKrjtig==" workbookSaltValue="DohQ9aNmB6GxHmzKHUCjxQ==" workbookSpinCount="100000" lockStructure="1"/>
  <bookViews>
    <workbookView xWindow="0" yWindow="760" windowWidth="34560" windowHeight="20320" tabRatio="845" xr2:uid="{9D8B5B8B-0BAB-4E5C-B473-F0D4383866F5}"/>
  </bookViews>
  <sheets>
    <sheet name="TOC" sheetId="1" r:id="rId1"/>
    <sheet name="Crops" sheetId="2" r:id="rId2"/>
    <sheet name="Livestock" sheetId="4" r:id="rId3"/>
    <sheet name="Land" sheetId="3" r:id="rId4"/>
    <sheet name="Receipts" sheetId="5" r:id="rId5"/>
    <sheet name="GovtPaymentsPrograms" sheetId="6" r:id="rId6"/>
    <sheet name="CropInsurance" sheetId="10" r:id="rId7"/>
    <sheet name="Expenses" sheetId="7" r:id="rId8"/>
    <sheet name="FarmIncome" sheetId="8" r:id="rId9"/>
    <sheet name="ValueAdded"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 r="B61" i="4"/>
  <c r="B65" i="2"/>
  <c r="A90" i="1" l="1"/>
  <c r="B2" i="9" s="1"/>
  <c r="B2" i="2" l="1"/>
  <c r="B5" i="2"/>
  <c r="B2" i="4"/>
  <c r="B5" i="4"/>
  <c r="B37" i="4"/>
  <c r="B2" i="5"/>
  <c r="B2" i="6"/>
  <c r="B71" i="4"/>
  <c r="B5" i="6"/>
  <c r="B22" i="6"/>
  <c r="B2" i="3"/>
  <c r="B2" i="10"/>
  <c r="B2" i="7"/>
  <c r="B2" i="8"/>
</calcChain>
</file>

<file path=xl/sharedStrings.xml><?xml version="1.0" encoding="utf-8"?>
<sst xmlns="http://schemas.openxmlformats.org/spreadsheetml/2006/main" count="660" uniqueCount="266">
  <si>
    <t>Crop production &amp; prices</t>
  </si>
  <si>
    <t>Livestock and dairy production &amp; prices</t>
  </si>
  <si>
    <t>Land use, prices, &amp; rental rates</t>
  </si>
  <si>
    <t>Receipts from farming</t>
  </si>
  <si>
    <t>Production expenses</t>
  </si>
  <si>
    <t>Farm income statistics</t>
  </si>
  <si>
    <t>TOC</t>
  </si>
  <si>
    <t>Units</t>
  </si>
  <si>
    <t>Corn</t>
  </si>
  <si>
    <t>Area planted</t>
  </si>
  <si>
    <t>1000 acres</t>
  </si>
  <si>
    <t>Area harvested</t>
  </si>
  <si>
    <t>Yield</t>
  </si>
  <si>
    <t>bu/acre</t>
  </si>
  <si>
    <t>Production</t>
  </si>
  <si>
    <t>1000 bushels</t>
  </si>
  <si>
    <t>Price</t>
  </si>
  <si>
    <t>$/bu</t>
  </si>
  <si>
    <t>Hay</t>
  </si>
  <si>
    <t>short tons/acre</t>
  </si>
  <si>
    <t>1000 short tons</t>
  </si>
  <si>
    <t>$/short ton</t>
  </si>
  <si>
    <t>Oats</t>
  </si>
  <si>
    <t>$/CWT</t>
  </si>
  <si>
    <t>Sorghum</t>
  </si>
  <si>
    <t>Soybeans</t>
  </si>
  <si>
    <t>Wheat</t>
  </si>
  <si>
    <t>Potatoes</t>
  </si>
  <si>
    <t>acres</t>
  </si>
  <si>
    <t>pounds</t>
  </si>
  <si>
    <t>Inventory, Jan 1</t>
  </si>
  <si>
    <t>All cattle and calves</t>
  </si>
  <si>
    <t>1000 head</t>
  </si>
  <si>
    <t>Beef cows</t>
  </si>
  <si>
    <t>Milk cows</t>
  </si>
  <si>
    <t>Calves Per Cow</t>
  </si>
  <si>
    <t>ratio</t>
  </si>
  <si>
    <t>Calf crop</t>
  </si>
  <si>
    <t>Inshipments</t>
  </si>
  <si>
    <t>Marketings</t>
  </si>
  <si>
    <t>Cattle</t>
  </si>
  <si>
    <t>Calves</t>
  </si>
  <si>
    <t>Farm Slaughter</t>
  </si>
  <si>
    <t>Death loss</t>
  </si>
  <si>
    <t>lbs per head</t>
  </si>
  <si>
    <t>Marketings (liveweight basis)</t>
  </si>
  <si>
    <t>mil pounds</t>
  </si>
  <si>
    <t xml:space="preserve"> </t>
  </si>
  <si>
    <t>Dec 1, Preceding Year</t>
  </si>
  <si>
    <t xml:space="preserve">  Breeding</t>
  </si>
  <si>
    <t xml:space="preserve">  Total Market</t>
  </si>
  <si>
    <t>Sows Farrowed</t>
  </si>
  <si>
    <t>Pigs Per Litter</t>
  </si>
  <si>
    <t>Pig Crop</t>
  </si>
  <si>
    <t>Death Loss</t>
  </si>
  <si>
    <t>Egg Production</t>
  </si>
  <si>
    <t>mil dozen</t>
  </si>
  <si>
    <t>Implied Weighted Average Farm Prices</t>
  </si>
  <si>
    <t>Egg Price</t>
  </si>
  <si>
    <t>cents/dozen</t>
  </si>
  <si>
    <t>Milk Cows on Farms</t>
  </si>
  <si>
    <t>Production Per Cow</t>
  </si>
  <si>
    <t>Milk Production</t>
  </si>
  <si>
    <t>All Milk Price</t>
  </si>
  <si>
    <t>Total crop area</t>
  </si>
  <si>
    <t>Field crops</t>
  </si>
  <si>
    <t>Vegetables</t>
  </si>
  <si>
    <t>Conservation Reserve Program area</t>
  </si>
  <si>
    <t>Total land use</t>
  </si>
  <si>
    <t>Land value</t>
  </si>
  <si>
    <t>All land including buildings</t>
  </si>
  <si>
    <t>$/acre</t>
  </si>
  <si>
    <t xml:space="preserve">Cropland </t>
  </si>
  <si>
    <t>Irrigated cropland</t>
  </si>
  <si>
    <t>Non-irrigated cropland</t>
  </si>
  <si>
    <t>Pasture land</t>
  </si>
  <si>
    <t>Rental rates</t>
  </si>
  <si>
    <t>million dollars</t>
  </si>
  <si>
    <t>All commodities</t>
  </si>
  <si>
    <t>Crops</t>
  </si>
  <si>
    <t>Feed crops</t>
  </si>
  <si>
    <t>Food grains</t>
  </si>
  <si>
    <t>Oilseeds</t>
  </si>
  <si>
    <t>Other crops</t>
  </si>
  <si>
    <t>Total Livestock</t>
  </si>
  <si>
    <t>Meat animals</t>
  </si>
  <si>
    <t>Cattle &amp; calves</t>
  </si>
  <si>
    <t>Hogs &amp; pigs</t>
  </si>
  <si>
    <t>Dairy</t>
  </si>
  <si>
    <t>Poultry and eggs</t>
  </si>
  <si>
    <t>Eggs</t>
  </si>
  <si>
    <t>Turkeys</t>
  </si>
  <si>
    <t>Other poultry</t>
  </si>
  <si>
    <t>Other livestock</t>
  </si>
  <si>
    <t>Total direct government payments</t>
  </si>
  <si>
    <t>Price loss coverage (PLC)</t>
  </si>
  <si>
    <t>Agriculture risk coverage (ARC)</t>
  </si>
  <si>
    <t>Loan deficiency payments</t>
  </si>
  <si>
    <t>Dairy margin coverage program</t>
  </si>
  <si>
    <t>Conservation</t>
  </si>
  <si>
    <t>Supplemental and ad hoc disaster assistance</t>
  </si>
  <si>
    <t>Market facilitation program</t>
  </si>
  <si>
    <t>Other direct government payments</t>
  </si>
  <si>
    <t>Intermediate product expenses</t>
  </si>
  <si>
    <t>Farm-origin inputs</t>
  </si>
  <si>
    <t xml:space="preserve">  Feed</t>
  </si>
  <si>
    <t xml:space="preserve">  Purchased livestock</t>
  </si>
  <si>
    <t xml:space="preserve">  Seed</t>
  </si>
  <si>
    <t>Manufactured inputs</t>
  </si>
  <si>
    <t xml:space="preserve">  Pesticides</t>
  </si>
  <si>
    <t xml:space="preserve">  Fertilizer, lime, and soil conditioner</t>
  </si>
  <si>
    <t>Fuel and oils</t>
  </si>
  <si>
    <t xml:space="preserve">  Electricity</t>
  </si>
  <si>
    <t>Other intermediate</t>
  </si>
  <si>
    <t xml:space="preserve">  Repair and maintenance</t>
  </si>
  <si>
    <t xml:space="preserve">  Machine hire and custom work</t>
  </si>
  <si>
    <t xml:space="preserve">  Marketing, storage, and transportation</t>
  </si>
  <si>
    <t xml:space="preserve">  Miscellaneous</t>
  </si>
  <si>
    <t>Labor</t>
  </si>
  <si>
    <t>Cash labor</t>
  </si>
  <si>
    <t>Contract labor</t>
  </si>
  <si>
    <t>Hired labor</t>
  </si>
  <si>
    <t xml:space="preserve">  Non-cash employee compensation</t>
  </si>
  <si>
    <t>Interest</t>
  </si>
  <si>
    <t xml:space="preserve">  Nonreal estate interest</t>
  </si>
  <si>
    <t xml:space="preserve">  Real estate interest</t>
  </si>
  <si>
    <t>Other overhead</t>
  </si>
  <si>
    <t xml:space="preserve">  Net rent to landlords</t>
  </si>
  <si>
    <t>Net rent to operator landlords</t>
  </si>
  <si>
    <t>Net rent to non-operator landlords</t>
  </si>
  <si>
    <t xml:space="preserve">  Property taxes and fees</t>
  </si>
  <si>
    <t xml:space="preserve">  Capital consumption</t>
  </si>
  <si>
    <t>Noncash expenses</t>
  </si>
  <si>
    <t xml:space="preserve">  Net capital consumption</t>
  </si>
  <si>
    <t xml:space="preserve">  Operator dwelling</t>
  </si>
  <si>
    <t>Cash expenses</t>
  </si>
  <si>
    <t>Farm receipts</t>
  </si>
  <si>
    <t xml:space="preserve">  Crops</t>
  </si>
  <si>
    <t xml:space="preserve">  Livestock</t>
  </si>
  <si>
    <t xml:space="preserve">  Farm-related</t>
  </si>
  <si>
    <t>Direct government payments</t>
  </si>
  <si>
    <t>Gross cash income</t>
  </si>
  <si>
    <t>Nonmoney income</t>
  </si>
  <si>
    <t>Value of inventory change</t>
  </si>
  <si>
    <t>Gross farm income</t>
  </si>
  <si>
    <t>Total expenses</t>
  </si>
  <si>
    <t xml:space="preserve">Net cash income </t>
  </si>
  <si>
    <t>Realized net farm income</t>
  </si>
  <si>
    <t>Net farm income</t>
  </si>
  <si>
    <t>Value of crop production</t>
  </si>
  <si>
    <t xml:space="preserve">  Crop cash receipts</t>
  </si>
  <si>
    <t xml:space="preserve">    Feed crops</t>
  </si>
  <si>
    <t xml:space="preserve">    Food crops</t>
  </si>
  <si>
    <t xml:space="preserve">    Oil crops</t>
  </si>
  <si>
    <t xml:space="preserve">    Vegetables and melons</t>
  </si>
  <si>
    <t xml:space="preserve">    All other crops</t>
  </si>
  <si>
    <t xml:space="preserve">  Home consumption</t>
  </si>
  <si>
    <t xml:space="preserve">  Inventory adjustment</t>
  </si>
  <si>
    <t>Value of animals and product production</t>
  </si>
  <si>
    <t xml:space="preserve">  Animals and products cash receipts</t>
  </si>
  <si>
    <t xml:space="preserve">    Dairy products and milk</t>
  </si>
  <si>
    <t xml:space="preserve">    Meat animals</t>
  </si>
  <si>
    <t xml:space="preserve">    Miscellaneous livestock</t>
  </si>
  <si>
    <t xml:space="preserve">    Poultry and eggs</t>
  </si>
  <si>
    <t>Farm-related income</t>
  </si>
  <si>
    <t>Forest products sold</t>
  </si>
  <si>
    <t>Gross imputed rental value of farm dwellings</t>
  </si>
  <si>
    <t>Machine hire and customwork</t>
  </si>
  <si>
    <t>Other farm related income</t>
  </si>
  <si>
    <t>Value of agricultural sector production</t>
  </si>
  <si>
    <t>Farm origin</t>
  </si>
  <si>
    <t>Feed purchases</t>
  </si>
  <si>
    <t>Livestock and poultry purchases</t>
  </si>
  <si>
    <t>Seed purchases</t>
  </si>
  <si>
    <t>Electricity</t>
  </si>
  <si>
    <t>Fertilizer, lime, and soil conditioners</t>
  </si>
  <si>
    <t>Pesticides</t>
  </si>
  <si>
    <t>Other intermediate expenses</t>
  </si>
  <si>
    <t>Machine hire and custom work</t>
  </si>
  <si>
    <t>Marketing, storage, and transportation</t>
  </si>
  <si>
    <t>Repair and maintenance</t>
  </si>
  <si>
    <t>Miscellaneous expenses</t>
  </si>
  <si>
    <t/>
  </si>
  <si>
    <t>Net government transactions</t>
  </si>
  <si>
    <t xml:space="preserve">  Direct government payments</t>
  </si>
  <si>
    <t>Gross value added</t>
  </si>
  <si>
    <t>Factor payments to stakeholders</t>
  </si>
  <si>
    <t xml:space="preserve">  Hired labor and non-cash employee compensation</t>
  </si>
  <si>
    <t xml:space="preserve">  Net rent paid to operator landlords</t>
  </si>
  <si>
    <t xml:space="preserve">  Net rent paid to nonoperator landlords</t>
  </si>
  <si>
    <t xml:space="preserve">  Total interest expenses</t>
  </si>
  <si>
    <t>lbs/acre</t>
  </si>
  <si>
    <t>1000 cwt</t>
  </si>
  <si>
    <t>$/cwt</t>
  </si>
  <si>
    <t>Average Slaughter Weight (liveweight basis)</t>
  </si>
  <si>
    <t>Prices</t>
  </si>
  <si>
    <t>Fed Steer Price, Nebraska Direct</t>
  </si>
  <si>
    <t>Feeder Steer Price, Oklahoma City</t>
  </si>
  <si>
    <t>pigs per litter</t>
  </si>
  <si>
    <t>Hog Price, 51-52% lean, US</t>
  </si>
  <si>
    <t>Dairy Margin Coverage Program</t>
  </si>
  <si>
    <t>Feed Costs</t>
  </si>
  <si>
    <t>Blended Alfalfa Hay</t>
  </si>
  <si>
    <t>Soybean Meal</t>
  </si>
  <si>
    <t>Total Feed Costs</t>
  </si>
  <si>
    <t>Milk Margin Above Feed Costs</t>
  </si>
  <si>
    <t>Established Production History</t>
  </si>
  <si>
    <t>Established Production Participating in DMC</t>
  </si>
  <si>
    <t>percent</t>
  </si>
  <si>
    <t>Number of Dairy Farms Participating in DMC</t>
  </si>
  <si>
    <t>Number</t>
  </si>
  <si>
    <t>Tier 1 Payments</t>
  </si>
  <si>
    <t>Gross payment</t>
  </si>
  <si>
    <t>Less Budget Sequestration Adjustment</t>
  </si>
  <si>
    <t>Less DMC Premium @ $9.50/cwt Coverage</t>
  </si>
  <si>
    <t>Net Tier 1 Payment</t>
  </si>
  <si>
    <t>General Sign-Up</t>
  </si>
  <si>
    <t>Continuous Sign-Up</t>
  </si>
  <si>
    <t>Grasslands Sign-Up</t>
  </si>
  <si>
    <t>Conservation Reserve Program Rental Rates</t>
  </si>
  <si>
    <t>Other feed grains</t>
  </si>
  <si>
    <t>Total crop insurance indemnities</t>
  </si>
  <si>
    <t>Yield Protection Plan</t>
  </si>
  <si>
    <t>Acres Insured</t>
  </si>
  <si>
    <t>Insured Acreage Share of Total Acres</t>
  </si>
  <si>
    <t>Insurance Premiums Paid</t>
  </si>
  <si>
    <t>million $</t>
  </si>
  <si>
    <t xml:space="preserve">Insurance Premiums Subsidy </t>
  </si>
  <si>
    <t>Insurance Indemnities</t>
  </si>
  <si>
    <t>Revenue Protection Plan</t>
  </si>
  <si>
    <t>Revenue Protection Harvest Price Exclusion</t>
  </si>
  <si>
    <t>Total base acres</t>
  </si>
  <si>
    <t>Enrolled base acres</t>
  </si>
  <si>
    <t>PLC share of enrolled base acres</t>
  </si>
  <si>
    <t>PLC program payment rate</t>
  </si>
  <si>
    <t>$/base acre</t>
  </si>
  <si>
    <t>ARC-CO share of enrolled base acres</t>
  </si>
  <si>
    <t>ARC-CO program payment rate</t>
  </si>
  <si>
    <t>Barley</t>
  </si>
  <si>
    <t>Canola</t>
  </si>
  <si>
    <t>Sunflowerseed</t>
  </si>
  <si>
    <t>Government payments and programs</t>
  </si>
  <si>
    <t>Crop insurance</t>
  </si>
  <si>
    <t>Fall 2025</t>
  </si>
  <si>
    <t>lb/acre</t>
  </si>
  <si>
    <t>1000 pounds</t>
  </si>
  <si>
    <t>Sunflowers</t>
  </si>
  <si>
    <t>cwt/acre</t>
  </si>
  <si>
    <t>cwt</t>
  </si>
  <si>
    <t>Other food grains</t>
  </si>
  <si>
    <t>Other oilseeds</t>
  </si>
  <si>
    <t>Beans, dry</t>
  </si>
  <si>
    <t>Other vegetable crops</t>
  </si>
  <si>
    <t>Counter-cyclical payments</t>
  </si>
  <si>
    <t>Nebraska Farm Income Outlook</t>
  </si>
  <si>
    <t>Sugarbeets</t>
  </si>
  <si>
    <t>Beans, Dry (excluding chickpeas)</t>
  </si>
  <si>
    <t>Sugarbeets and sugarcane</t>
  </si>
  <si>
    <t>Sugar beets</t>
  </si>
  <si>
    <t>Peas, green</t>
  </si>
  <si>
    <t>Pumpkins</t>
  </si>
  <si>
    <t>Spinach</t>
  </si>
  <si>
    <t>Broilers</t>
  </si>
  <si>
    <t xml:space="preserve">  Property taxes And fees</t>
  </si>
  <si>
    <t xml:space="preserve">  Total insurance premiums</t>
  </si>
  <si>
    <t xml:space="preserve">  Net value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</si>
</sst>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0%"/>
    <numFmt numFmtId="167" formatCode="_(* #,##0.0_);_(* \(#,##0.0\);_(* &quot;-&quot;??_);_(@_)"/>
  </numFmts>
  <fonts count="22" x14ac:knownFonts="1">
    <font>
      <sz val="11"/>
      <color theme="1"/>
      <name val="Calibri"/>
      <family val="2"/>
      <scheme val="minor"/>
    </font>
    <font>
      <sz val="10"/>
      <name val="Arial"/>
      <family val="2"/>
    </font>
    <font>
      <u/>
      <sz val="10"/>
      <color theme="10"/>
      <name val="Arial"/>
      <family val="2"/>
    </font>
    <font>
      <sz val="11"/>
      <color theme="1"/>
      <name val="Calibri"/>
      <family val="2"/>
      <scheme val="minor"/>
    </font>
    <font>
      <sz val="11"/>
      <color theme="1"/>
      <name val="Aptos Narrow"/>
      <family val="2"/>
    </font>
    <font>
      <sz val="10"/>
      <name val="Aptos Narrow"/>
      <family val="2"/>
    </font>
    <font>
      <b/>
      <sz val="20"/>
      <color theme="3"/>
      <name val="Aptos Narrow"/>
      <family val="2"/>
    </font>
    <font>
      <b/>
      <sz val="10"/>
      <name val="Aptos Narrow"/>
      <family val="2"/>
    </font>
    <font>
      <b/>
      <sz val="10"/>
      <color rgb="FF58595B"/>
      <name val="Aptos Narrow"/>
      <family val="2"/>
    </font>
    <font>
      <b/>
      <sz val="10"/>
      <color theme="3"/>
      <name val="Aptos Narrow"/>
      <family val="2"/>
    </font>
    <font>
      <u/>
      <sz val="10"/>
      <name val="Aptos Narrow"/>
      <family val="2"/>
    </font>
    <font>
      <sz val="7"/>
      <color theme="1"/>
      <name val="Aptos Narrow"/>
      <family val="2"/>
    </font>
    <font>
      <b/>
      <u/>
      <sz val="10"/>
      <color theme="0"/>
      <name val="Aptos Narrow"/>
      <family val="2"/>
    </font>
    <font>
      <b/>
      <sz val="11"/>
      <color theme="0"/>
      <name val="Aptos Narrow"/>
      <family val="2"/>
    </font>
    <font>
      <sz val="11"/>
      <color theme="0"/>
      <name val="Aptos Narrow"/>
      <family val="2"/>
    </font>
    <font>
      <b/>
      <sz val="11"/>
      <color theme="1"/>
      <name val="Aptos Narrow"/>
      <family val="2"/>
    </font>
    <font>
      <b/>
      <i/>
      <sz val="11"/>
      <color theme="1"/>
      <name val="Aptos Narrow"/>
      <family val="2"/>
    </font>
    <font>
      <i/>
      <sz val="11"/>
      <color theme="1"/>
      <name val="Aptos Narrow"/>
      <family val="2"/>
    </font>
    <font>
      <sz val="11"/>
      <name val="Aptos Narrow"/>
      <family val="2"/>
    </font>
    <font>
      <b/>
      <sz val="11"/>
      <color indexed="8"/>
      <name val="Aptos Narrow"/>
      <family val="2"/>
    </font>
    <font>
      <sz val="11"/>
      <color indexed="8"/>
      <name val="Aptos Narrow"/>
      <family val="2"/>
    </font>
    <font>
      <b/>
      <sz val="11"/>
      <name val="Aptos Narrow"/>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34998626667073579"/>
        <bgColor indexed="64"/>
      </patternFill>
    </fill>
    <fill>
      <patternFill patternType="solid">
        <fgColor theme="0"/>
        <bgColor indexed="9"/>
      </patternFill>
    </fill>
    <fill>
      <patternFill patternType="solid">
        <fgColor theme="1"/>
        <bgColor indexed="64"/>
      </patternFill>
    </fill>
  </fills>
  <borders count="3">
    <border>
      <left/>
      <right/>
      <top/>
      <bottom/>
      <diagonal/>
    </border>
    <border>
      <left/>
      <right/>
      <top style="thin">
        <color indexed="64"/>
      </top>
      <bottom style="medium">
        <color indexed="64"/>
      </bottom>
      <diagonal/>
    </border>
    <border>
      <left/>
      <right/>
      <top/>
      <bottom style="medium">
        <color indexed="64"/>
      </bottom>
      <diagonal/>
    </border>
  </borders>
  <cellStyleXfs count="5">
    <xf numFmtId="0" fontId="0" fillId="0" borderId="0"/>
    <xf numFmtId="0" fontId="1" fillId="2" borderId="0">
      <alignment horizontal="left" vertical="center"/>
    </xf>
    <xf numFmtId="0" fontId="2"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73">
    <xf numFmtId="0" fontId="0" fillId="0" borderId="0" xfId="0"/>
    <xf numFmtId="0" fontId="4" fillId="3" borderId="0" xfId="0" applyFont="1" applyFill="1"/>
    <xf numFmtId="0" fontId="4" fillId="0" borderId="0" xfId="0" applyFont="1"/>
    <xf numFmtId="0" fontId="5" fillId="3" borderId="0" xfId="0" applyFont="1" applyFill="1" applyAlignment="1">
      <alignment vertical="center"/>
    </xf>
    <xf numFmtId="0" fontId="6" fillId="3" borderId="0" xfId="0" applyFont="1" applyFill="1" applyAlignment="1">
      <alignment vertical="center"/>
    </xf>
    <xf numFmtId="0" fontId="7" fillId="3" borderId="0" xfId="0" applyFont="1" applyFill="1" applyAlignment="1">
      <alignment horizontal="left" vertical="center" indent="4"/>
    </xf>
    <xf numFmtId="0" fontId="8" fillId="3" borderId="0" xfId="0" quotePrefix="1" applyFont="1" applyFill="1" applyAlignment="1">
      <alignment horizontal="left" vertical="center"/>
    </xf>
    <xf numFmtId="0" fontId="9" fillId="3" borderId="0" xfId="0" quotePrefix="1" applyFont="1" applyFill="1" applyAlignment="1">
      <alignment horizontal="left" vertical="center"/>
    </xf>
    <xf numFmtId="0" fontId="7" fillId="3" borderId="0" xfId="0" applyFont="1" applyFill="1" applyAlignment="1">
      <alignment vertical="center" wrapText="1"/>
    </xf>
    <xf numFmtId="0" fontId="5" fillId="3" borderId="0" xfId="1" applyFont="1" applyFill="1">
      <alignment horizontal="left" vertical="center"/>
    </xf>
    <xf numFmtId="0" fontId="10" fillId="3" borderId="0" xfId="2" applyFont="1" applyFill="1" applyAlignment="1">
      <alignment horizontal="left" vertical="center"/>
    </xf>
    <xf numFmtId="0" fontId="5" fillId="3" borderId="0" xfId="0" applyFont="1" applyFill="1" applyAlignment="1">
      <alignment horizontal="left" vertical="top" wrapText="1"/>
    </xf>
    <xf numFmtId="0" fontId="4" fillId="3" borderId="0" xfId="0" applyFont="1" applyFill="1" applyAlignment="1">
      <alignment horizontal="left" vertical="top" wrapText="1"/>
    </xf>
    <xf numFmtId="0" fontId="7" fillId="3" borderId="0" xfId="0" applyFont="1" applyFill="1" applyAlignment="1">
      <alignment horizontal="left" vertical="center"/>
    </xf>
    <xf numFmtId="0" fontId="11" fillId="3" borderId="0" xfId="0" applyFont="1" applyFill="1" applyAlignment="1">
      <alignment horizontal="right" vertical="top"/>
    </xf>
    <xf numFmtId="0" fontId="13" fillId="4" borderId="0" xfId="0" applyFont="1" applyFill="1"/>
    <xf numFmtId="0" fontId="13" fillId="4" borderId="0" xfId="0" applyFont="1" applyFill="1" applyAlignment="1">
      <alignment horizontal="center"/>
    </xf>
    <xf numFmtId="0" fontId="13" fillId="3" borderId="0" xfId="0" applyFont="1" applyFill="1"/>
    <xf numFmtId="0" fontId="13" fillId="3" borderId="0" xfId="0" applyFont="1" applyFill="1" applyAlignment="1">
      <alignment horizontal="center"/>
    </xf>
    <xf numFmtId="0" fontId="4" fillId="3" borderId="1" xfId="0" applyFont="1" applyFill="1" applyBorder="1"/>
    <xf numFmtId="0" fontId="4" fillId="3" borderId="1" xfId="0" applyFont="1" applyFill="1" applyBorder="1" applyAlignment="1">
      <alignment horizontal="center"/>
    </xf>
    <xf numFmtId="0" fontId="4" fillId="3" borderId="0" xfId="0" applyFont="1" applyFill="1" applyAlignment="1">
      <alignment horizontal="center"/>
    </xf>
    <xf numFmtId="0" fontId="15" fillId="3" borderId="0" xfId="0" applyFont="1" applyFill="1"/>
    <xf numFmtId="0" fontId="4" fillId="3" borderId="0" xfId="0" applyFont="1" applyFill="1" applyAlignment="1">
      <alignment horizontal="left" indent="1"/>
    </xf>
    <xf numFmtId="3" fontId="4" fillId="3" borderId="0" xfId="0" applyNumberFormat="1" applyFont="1" applyFill="1" applyAlignment="1">
      <alignment horizontal="right"/>
    </xf>
    <xf numFmtId="2" fontId="4" fillId="3" borderId="0" xfId="0" applyNumberFormat="1" applyFont="1" applyFill="1"/>
    <xf numFmtId="2" fontId="4" fillId="3" borderId="0" xfId="0" applyNumberFormat="1" applyFont="1" applyFill="1" applyAlignment="1">
      <alignment horizontal="right"/>
    </xf>
    <xf numFmtId="0" fontId="4" fillId="3" borderId="2" xfId="0" applyFont="1" applyFill="1" applyBorder="1"/>
    <xf numFmtId="0" fontId="4" fillId="3" borderId="0" xfId="0" applyFont="1" applyFill="1" applyAlignment="1">
      <alignment horizontal="right"/>
    </xf>
    <xf numFmtId="0" fontId="4" fillId="3" borderId="2" xfId="0" applyFont="1" applyFill="1" applyBorder="1" applyAlignment="1">
      <alignment horizontal="center"/>
    </xf>
    <xf numFmtId="0" fontId="16" fillId="3" borderId="0" xfId="0" applyFont="1" applyFill="1" applyAlignment="1">
      <alignment horizontal="right"/>
    </xf>
    <xf numFmtId="0" fontId="16" fillId="3" borderId="0" xfId="0" applyFont="1" applyFill="1" applyAlignment="1">
      <alignment horizontal="center"/>
    </xf>
    <xf numFmtId="3" fontId="4" fillId="3" borderId="0" xfId="0" applyNumberFormat="1" applyFont="1" applyFill="1"/>
    <xf numFmtId="0" fontId="4" fillId="3" borderId="0" xfId="0" applyFont="1" applyFill="1" applyAlignment="1">
      <alignment horizontal="left" indent="2"/>
    </xf>
    <xf numFmtId="4" fontId="4" fillId="3" borderId="0" xfId="0" applyNumberFormat="1" applyFont="1" applyFill="1"/>
    <xf numFmtId="164" fontId="4" fillId="3" borderId="0" xfId="0" applyNumberFormat="1" applyFont="1" applyFill="1"/>
    <xf numFmtId="4" fontId="4" fillId="3" borderId="0" xfId="0" applyNumberFormat="1" applyFont="1" applyFill="1" applyAlignment="1">
      <alignment horizontal="right"/>
    </xf>
    <xf numFmtId="1" fontId="4" fillId="3" borderId="0" xfId="0" applyNumberFormat="1" applyFont="1" applyFill="1"/>
    <xf numFmtId="0" fontId="17" fillId="3" borderId="0" xfId="0" applyFont="1" applyFill="1"/>
    <xf numFmtId="9" fontId="4" fillId="3" borderId="0" xfId="3" applyFont="1" applyFill="1"/>
    <xf numFmtId="0" fontId="4" fillId="3" borderId="0" xfId="0" quotePrefix="1" applyFont="1" applyFill="1"/>
    <xf numFmtId="2" fontId="4" fillId="3" borderId="0" xfId="0" quotePrefix="1" applyNumberFormat="1" applyFont="1" applyFill="1"/>
    <xf numFmtId="166" fontId="4" fillId="3" borderId="0" xfId="3" applyNumberFormat="1" applyFont="1" applyFill="1"/>
    <xf numFmtId="0" fontId="16" fillId="3" borderId="0" xfId="0" applyFont="1" applyFill="1"/>
    <xf numFmtId="3" fontId="4" fillId="3" borderId="0" xfId="0" quotePrefix="1" applyNumberFormat="1" applyFont="1" applyFill="1" applyAlignment="1">
      <alignment horizontal="right"/>
    </xf>
    <xf numFmtId="0" fontId="4" fillId="3" borderId="0" xfId="0" applyFont="1" applyFill="1" applyAlignment="1">
      <alignment horizontal="left" indent="3"/>
    </xf>
    <xf numFmtId="0" fontId="15" fillId="3" borderId="0" xfId="0" applyFont="1" applyFill="1" applyAlignment="1">
      <alignment horizontal="left"/>
    </xf>
    <xf numFmtId="0" fontId="15" fillId="3" borderId="0" xfId="0" applyFont="1" applyFill="1" applyAlignment="1">
      <alignment horizontal="left" indent="1"/>
    </xf>
    <xf numFmtId="0" fontId="4" fillId="3" borderId="0" xfId="0" applyFont="1" applyFill="1" applyAlignment="1">
      <alignment horizontal="left" indent="4"/>
    </xf>
    <xf numFmtId="0" fontId="18" fillId="3" borderId="0" xfId="0" applyFont="1" applyFill="1" applyAlignment="1">
      <alignment horizontal="center"/>
    </xf>
    <xf numFmtId="0" fontId="4" fillId="3" borderId="0" xfId="0" applyFont="1" applyFill="1" applyAlignment="1">
      <alignment horizontal="left"/>
    </xf>
    <xf numFmtId="0" fontId="16" fillId="3" borderId="0" xfId="0" applyFont="1" applyFill="1" applyAlignment="1">
      <alignment horizontal="left" indent="1"/>
    </xf>
    <xf numFmtId="165" fontId="4" fillId="3" borderId="0" xfId="0" applyNumberFormat="1" applyFont="1" applyFill="1"/>
    <xf numFmtId="0" fontId="4" fillId="3" borderId="2" xfId="0" applyFont="1" applyFill="1" applyBorder="1" applyAlignment="1">
      <alignment horizontal="left" indent="2"/>
    </xf>
    <xf numFmtId="0" fontId="19" fillId="3" borderId="0" xfId="0" applyFont="1" applyFill="1"/>
    <xf numFmtId="0" fontId="19" fillId="3" borderId="0" xfId="0" applyFont="1" applyFill="1" applyAlignment="1">
      <alignment horizontal="center"/>
    </xf>
    <xf numFmtId="0" fontId="20" fillId="3" borderId="0" xfId="0" applyFont="1" applyFill="1" applyAlignment="1">
      <alignment horizontal="left" indent="1"/>
    </xf>
    <xf numFmtId="0" fontId="20" fillId="3" borderId="0" xfId="0" applyFont="1" applyFill="1" applyAlignment="1">
      <alignment horizontal="center"/>
    </xf>
    <xf numFmtId="0" fontId="20" fillId="3" borderId="0" xfId="0" applyFont="1" applyFill="1" applyAlignment="1">
      <alignment horizontal="left" indent="2"/>
    </xf>
    <xf numFmtId="0" fontId="20" fillId="3" borderId="0" xfId="0" applyFont="1" applyFill="1"/>
    <xf numFmtId="0" fontId="20" fillId="3" borderId="0" xfId="0" applyFont="1" applyFill="1" applyAlignment="1">
      <alignment horizontal="left" indent="3"/>
    </xf>
    <xf numFmtId="0" fontId="19" fillId="5" borderId="0" xfId="0" applyFont="1" applyFill="1"/>
    <xf numFmtId="0" fontId="19" fillId="5" borderId="0" xfId="0" applyFont="1" applyFill="1" applyAlignment="1">
      <alignment horizontal="center"/>
    </xf>
    <xf numFmtId="3" fontId="4" fillId="0" borderId="0" xfId="0" applyNumberFormat="1" applyFont="1"/>
    <xf numFmtId="0" fontId="21" fillId="3" borderId="0" xfId="0" applyFont="1" applyFill="1"/>
    <xf numFmtId="0" fontId="18" fillId="3" borderId="0" xfId="0" applyFont="1" applyFill="1"/>
    <xf numFmtId="0" fontId="18" fillId="3" borderId="0" xfId="0" applyFont="1" applyFill="1" applyAlignment="1">
      <alignment horizontal="left" indent="1"/>
    </xf>
    <xf numFmtId="0" fontId="18" fillId="3" borderId="0" xfId="0" applyFont="1" applyFill="1" applyAlignment="1">
      <alignment horizontal="left" indent="3"/>
    </xf>
    <xf numFmtId="0" fontId="12" fillId="6" borderId="0" xfId="2" applyFont="1" applyFill="1" applyAlignment="1">
      <alignment horizontal="left" vertical="center"/>
    </xf>
    <xf numFmtId="0" fontId="7" fillId="6" borderId="0" xfId="0" applyFont="1" applyFill="1" applyAlignment="1">
      <alignment horizontal="left" vertical="center"/>
    </xf>
    <xf numFmtId="0" fontId="14" fillId="3" borderId="0" xfId="0" applyFont="1" applyFill="1" applyProtection="1">
      <protection hidden="1"/>
    </xf>
    <xf numFmtId="167" fontId="4" fillId="3" borderId="0" xfId="4" applyNumberFormat="1" applyFont="1" applyFill="1"/>
    <xf numFmtId="165" fontId="4" fillId="3" borderId="0" xfId="4" applyNumberFormat="1" applyFont="1" applyFill="1"/>
  </cellXfs>
  <cellStyles count="5">
    <cellStyle name="Comma" xfId="4" builtinId="3"/>
    <cellStyle name="Hyperlink" xfId="2" builtinId="8"/>
    <cellStyle name="Hyperlink Style" xfId="1" xr:uid="{06C28762-D1B4-41C9-A302-67CBD74DD433}"/>
    <cellStyle name="Normal" xfId="0" builtinId="0"/>
    <cellStyle name="Percent" xfId="3" builtinId="5"/>
  </cellStyles>
  <dxfs count="0"/>
  <tableStyles count="0" defaultTableStyle="TableStyleMedium2" defaultPivotStyle="PivotStyleLight16"/>
  <colors>
    <mruColors>
      <color rgb="FF1C6A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23</xdr:row>
      <xdr:rowOff>161925</xdr:rowOff>
    </xdr:from>
    <xdr:to>
      <xdr:col>15</xdr:col>
      <xdr:colOff>600075</xdr:colOff>
      <xdr:row>24</xdr:row>
      <xdr:rowOff>0</xdr:rowOff>
    </xdr:to>
    <xdr:cxnSp macro="">
      <xdr:nvCxnSpPr>
        <xdr:cNvPr id="3" name="Straight Connector 2">
          <a:extLst>
            <a:ext uri="{FF2B5EF4-FFF2-40B4-BE49-F238E27FC236}">
              <a16:creationId xmlns:a16="http://schemas.microsoft.com/office/drawing/2014/main" id="{8419C010-7C03-4585-9C89-9AE3721E94CE}"/>
            </a:ext>
            <a:ext uri="{C183D7F6-B498-43B3-948B-1728B52AA6E4}">
              <adec:decorative xmlns:adec="http://schemas.microsoft.com/office/drawing/2017/decorative" val="1"/>
            </a:ext>
          </a:extLst>
        </xdr:cNvPr>
        <xdr:cNvCxnSpPr/>
      </xdr:nvCxnSpPr>
      <xdr:spPr>
        <a:xfrm flipV="1">
          <a:off x="38100" y="3009900"/>
          <a:ext cx="9705975" cy="19050"/>
        </a:xfrm>
        <a:prstGeom prst="line">
          <a:avLst/>
        </a:prstGeom>
        <a:ln>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93345</xdr:colOff>
      <xdr:row>24</xdr:row>
      <xdr:rowOff>93345</xdr:rowOff>
    </xdr:from>
    <xdr:to>
      <xdr:col>15</xdr:col>
      <xdr:colOff>523875</xdr:colOff>
      <xdr:row>40</xdr:row>
      <xdr:rowOff>66675</xdr:rowOff>
    </xdr:to>
    <xdr:sp macro="" textlink="">
      <xdr:nvSpPr>
        <xdr:cNvPr id="5" name="TextBox 4">
          <a:extLst>
            <a:ext uri="{FF2B5EF4-FFF2-40B4-BE49-F238E27FC236}">
              <a16:creationId xmlns:a16="http://schemas.microsoft.com/office/drawing/2014/main" id="{8FCA0E33-74D6-3F0E-68B6-7D791CF68F1D}"/>
            </a:ext>
          </a:extLst>
        </xdr:cNvPr>
        <xdr:cNvSpPr txBox="1"/>
      </xdr:nvSpPr>
      <xdr:spPr>
        <a:xfrm>
          <a:off x="93345" y="4589145"/>
          <a:ext cx="9574530" cy="277368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200" b="0" i="0" u="none" strike="noStrike" baseline="30000">
              <a:solidFill>
                <a:schemeClr val="tx2"/>
              </a:solidFill>
              <a:latin typeface="+mn-lt"/>
              <a:ea typeface="+mn-ea"/>
              <a:cs typeface="+mn-cs"/>
            </a:rPr>
            <a:t>Recommended Citation</a:t>
          </a:r>
        </a:p>
        <a:p>
          <a:pPr rtl="0" eaLnBrk="1" fontAlgn="auto" latinLnBrk="0" hangingPunct="1"/>
          <a:r>
            <a:rPr lang="en-US" sz="1100" b="0" i="1" baseline="30000">
              <a:solidFill>
                <a:schemeClr val="dk1"/>
              </a:solidFill>
              <a:effectLst/>
              <a:latin typeface="+mn-lt"/>
              <a:ea typeface="+mn-ea"/>
              <a:cs typeface="+mn-cs"/>
            </a:rPr>
            <a:t>Kruse, J.,  Plastina, A., Pongspikul, T., Chinn, D., Plastina, A., Lubben, B., Dennis, E., McClure, G., Parsons, J. “Fall 2025 Farm Income Outlook Tables for Nebraska .” RaFF Report 2025-12, Division of Applied Social Sciences, University of Missouri – Columbia. October 2025. Available at raff.missouri.edu/farm-income. </a:t>
          </a:r>
        </a:p>
        <a:p>
          <a:pPr rtl="0" eaLnBrk="1" fontAlgn="auto" latinLnBrk="0" hangingPunct="1"/>
          <a:endParaRPr lang="en-US" sz="1200">
            <a:effectLst/>
          </a:endParaRPr>
        </a:p>
        <a:p>
          <a:pPr rtl="0"/>
          <a:r>
            <a:rPr lang="en-US" sz="1200" b="0" i="0" u="none" strike="noStrike" baseline="30000">
              <a:solidFill>
                <a:schemeClr val="tx2"/>
              </a:solidFill>
              <a:latin typeface="+mn-lt"/>
              <a:ea typeface="+mn-ea"/>
              <a:cs typeface="+mn-cs"/>
            </a:rPr>
            <a:t>Acknowledgements</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1" u="none" strike="noStrike" baseline="30000">
              <a:solidFill>
                <a:schemeClr val="dk1"/>
              </a:solidFill>
              <a:latin typeface="+mn-lt"/>
              <a:ea typeface="+mn-ea"/>
              <a:cs typeface="+mn-cs"/>
            </a:rPr>
            <a:t>Published by the Rural and Farm Finance Policy Analysis Center (RaFF) at the University of Missouri (MU), 130 Mumford Hall; Columbia,  MO 65211. RaFF is part of the Division of Applied Social Sciences (DASS) in the College of Agriculture, Food and Natural Resources (CAFNR). </a:t>
          </a:r>
          <a:r>
            <a:rPr lang="en-US" sz="1100" b="0" i="1" baseline="30000">
              <a:solidFill>
                <a:schemeClr val="dk1"/>
              </a:solidFill>
              <a:effectLst/>
              <a:latin typeface="+mn-lt"/>
              <a:ea typeface="+mn-ea"/>
              <a:cs typeface="+mn-cs"/>
            </a:rPr>
            <a:t>For questions and comments, please contact Alejandro Plastina (aplastina@missouri.edu). </a:t>
          </a:r>
          <a:endParaRPr lang="en-US">
            <a:effectLst/>
          </a:endParaRPr>
        </a:p>
        <a:p>
          <a:pPr rtl="0"/>
          <a:r>
            <a:rPr lang="en-US" sz="1100" b="0" i="1" baseline="30000">
              <a:solidFill>
                <a:schemeClr val="dk1"/>
              </a:solidFill>
              <a:effectLst/>
              <a:latin typeface="+mn-lt"/>
              <a:ea typeface="+mn-ea"/>
              <a:cs typeface="+mn-cs"/>
            </a:rPr>
            <a:t>This material is based upon work supported by the U.S. Department of Agriculture, under Agreement 58-0111-23-017. The findings and conclusions in this report are those of the authors and should not be construed to represent any official USDA or US Government determination or policy.</a:t>
          </a:r>
          <a:r>
            <a:rPr lang="en-US" sz="1100" b="0" i="1" baseline="0">
              <a:solidFill>
                <a:schemeClr val="dk1"/>
              </a:solidFill>
              <a:effectLst/>
              <a:latin typeface="+mn-lt"/>
              <a:ea typeface="+mn-ea"/>
              <a:cs typeface="+mn-cs"/>
            </a:rPr>
            <a:t> </a:t>
          </a:r>
          <a:r>
            <a:rPr lang="en-US" sz="1100" b="0" i="1" baseline="30000">
              <a:solidFill>
                <a:schemeClr val="dk1"/>
              </a:solidFill>
              <a:effectLst/>
              <a:latin typeface="+mn-lt"/>
              <a:ea typeface="+mn-ea"/>
              <a:cs typeface="+mn-cs"/>
            </a:rPr>
            <a:t>Permission is granted to reproduce this information with appropriate attribution to the authors and RaFF. </a:t>
          </a:r>
          <a:endParaRPr lang="en-US">
            <a:effectLst/>
          </a:endParaRPr>
        </a:p>
        <a:p>
          <a:pPr rtl="0"/>
          <a:r>
            <a:rPr lang="en-US" sz="1100" b="0" i="1" baseline="30000">
              <a:solidFill>
                <a:schemeClr val="dk1"/>
              </a:solidFill>
              <a:effectLst/>
              <a:latin typeface="+mn-lt"/>
              <a:ea typeface="+mn-ea"/>
              <a:cs typeface="+mn-cs"/>
            </a:rPr>
            <a:t>The University of Missouri does not discriminate on the basis of race, color, national origin, ancestry, religion, sex, pregnancy, sexual orientation, gender identity, gender expression, age, disability, protected veteran status, or any other status protected by applicable state or federal law. For more information, call the Office of Human Resources at 573-882-2146 or the U.S. Department of Education, Office for Civil Rights (OCR).</a:t>
          </a:r>
        </a:p>
        <a:p>
          <a:pPr rtl="0"/>
          <a:r>
            <a:rPr lang="en-US" sz="1100" b="0" i="1" baseline="30000">
              <a:solidFill>
                <a:schemeClr val="dk1"/>
              </a:solidFill>
              <a:effectLst/>
              <a:latin typeface="+mn-lt"/>
              <a:ea typeface="+mn-ea"/>
              <a:cs typeface="+mn-cs"/>
            </a:rPr>
            <a:t>The University of Nebraska does not discriminate based upon any protected status. Please see </a:t>
          </a:r>
          <a:r>
            <a:rPr lang="en-US" sz="1100" b="0" i="1" baseline="30000">
              <a:solidFill>
                <a:schemeClr val="dk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go.unl.edu/nondiscrimination</a:t>
          </a:r>
          <a:r>
            <a:rPr lang="en-US" sz="1100" b="0" i="1" baseline="30000">
              <a:solidFill>
                <a:schemeClr val="dk1"/>
              </a:solidFill>
              <a:effectLst/>
              <a:latin typeface="+mn-lt"/>
              <a:ea typeface="+mn-ea"/>
              <a:cs typeface="+mn-cs"/>
            </a:rPr>
            <a:t>.</a:t>
          </a:r>
        </a:p>
        <a:p>
          <a:pPr rtl="0"/>
          <a:endParaRPr lang="en-US">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200" b="0" i="0" u="none" strike="noStrike" baseline="30000">
              <a:solidFill>
                <a:schemeClr val="tx2"/>
              </a:solidFill>
              <a:latin typeface="+mn-lt"/>
              <a:ea typeface="+mn-ea"/>
              <a:cs typeface="+mn-cs"/>
            </a:rPr>
            <a:t>Reader note</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1" baseline="30000">
              <a:solidFill>
                <a:sysClr val="windowText" lastClr="000000"/>
              </a:solidFill>
              <a:effectLst/>
              <a:latin typeface="+mn-lt"/>
              <a:ea typeface="+mn-ea"/>
              <a:cs typeface="+mn-cs"/>
            </a:rPr>
            <a:t>Nebraska historical farm income data were sourced from the September 3, 2025, USDA-ERS data release and includes data through 2024.</a:t>
          </a:r>
          <a:endParaRPr lang="en-US" sz="1100">
            <a:solidFill>
              <a:sysClr val="windowText" lastClr="000000"/>
            </a:solidFill>
          </a:endParaRPr>
        </a:p>
      </xdr:txBody>
    </xdr:sp>
    <xdr:clientData/>
  </xdr:twoCellAnchor>
  <xdr:twoCellAnchor>
    <xdr:from>
      <xdr:col>0</xdr:col>
      <xdr:colOff>0</xdr:colOff>
      <xdr:row>41</xdr:row>
      <xdr:rowOff>177604</xdr:rowOff>
    </xdr:from>
    <xdr:to>
      <xdr:col>15</xdr:col>
      <xdr:colOff>558165</xdr:colOff>
      <xdr:row>42</xdr:row>
      <xdr:rowOff>8059</xdr:rowOff>
    </xdr:to>
    <xdr:cxnSp macro="">
      <xdr:nvCxnSpPr>
        <xdr:cNvPr id="11" name="Straight Connector 10">
          <a:extLst>
            <a:ext uri="{FF2B5EF4-FFF2-40B4-BE49-F238E27FC236}">
              <a16:creationId xmlns:a16="http://schemas.microsoft.com/office/drawing/2014/main" id="{DA777C69-F808-4B32-8FF5-5411CE6059C6}"/>
            </a:ext>
            <a:ext uri="{C183D7F6-B498-43B3-948B-1728B52AA6E4}">
              <adec:decorative xmlns:adec="http://schemas.microsoft.com/office/drawing/2017/decorative" val="1"/>
            </a:ext>
          </a:extLst>
        </xdr:cNvPr>
        <xdr:cNvCxnSpPr/>
      </xdr:nvCxnSpPr>
      <xdr:spPr>
        <a:xfrm flipV="1">
          <a:off x="0" y="9468142"/>
          <a:ext cx="9680184" cy="20955"/>
        </a:xfrm>
        <a:prstGeom prst="line">
          <a:avLst/>
        </a:prstGeom>
        <a:ln>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17</xdr:col>
      <xdr:colOff>215900</xdr:colOff>
      <xdr:row>9</xdr:row>
      <xdr:rowOff>95250</xdr:rowOff>
    </xdr:to>
    <xdr:pic>
      <xdr:nvPicPr>
        <xdr:cNvPr id="4" name="Picture 3" descr="Banner with Rural and Farm Finance Policy Analysis Center logo and five images: a cow, corn, a bank, a soybean plant, ad a hog.">
          <a:extLst>
            <a:ext uri="{FF2B5EF4-FFF2-40B4-BE49-F238E27FC236}">
              <a16:creationId xmlns:a16="http://schemas.microsoft.com/office/drawing/2014/main" id="{4E019C18-9B4C-7E5E-940E-E8C542E807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96500" cy="1809750"/>
        </a:xfrm>
        <a:prstGeom prst="rect">
          <a:avLst/>
        </a:prstGeom>
      </xdr:spPr>
    </xdr:pic>
    <xdr:clientData/>
  </xdr:twoCellAnchor>
  <xdr:twoCellAnchor>
    <xdr:from>
      <xdr:col>9</xdr:col>
      <xdr:colOff>0</xdr:colOff>
      <xdr:row>12</xdr:row>
      <xdr:rowOff>0</xdr:rowOff>
    </xdr:from>
    <xdr:to>
      <xdr:col>14</xdr:col>
      <xdr:colOff>558800</xdr:colOff>
      <xdr:row>18</xdr:row>
      <xdr:rowOff>136525</xdr:rowOff>
    </xdr:to>
    <xdr:sp macro="" textlink="">
      <xdr:nvSpPr>
        <xdr:cNvPr id="2" name="TextBox 1">
          <a:extLst>
            <a:ext uri="{FF2B5EF4-FFF2-40B4-BE49-F238E27FC236}">
              <a16:creationId xmlns:a16="http://schemas.microsoft.com/office/drawing/2014/main" id="{D28277A6-931B-458F-B6A9-CB97F5D59CE7}"/>
            </a:ext>
          </a:extLst>
        </xdr:cNvPr>
        <xdr:cNvSpPr txBox="1"/>
      </xdr:nvSpPr>
      <xdr:spPr>
        <a:xfrm>
          <a:off x="5486400" y="2355850"/>
          <a:ext cx="3606800" cy="1241425"/>
        </a:xfrm>
        <a:prstGeom prst="rect">
          <a:avLst/>
        </a:prstGeom>
        <a:solidFill>
          <a:schemeClr val="bg1"/>
        </a:solidFill>
        <a:ln w="28575" cmpd="sng">
          <a:solidFill>
            <a:schemeClr val="bg2">
              <a:lumMod val="20000"/>
              <a:lumOff val="8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i="1">
              <a:solidFill>
                <a:schemeClr val="dk1"/>
              </a:solidFill>
              <a:effectLst/>
              <a:latin typeface="+mn-lt"/>
              <a:ea typeface="+mn-ea"/>
              <a:cs typeface="+mn-cs"/>
            </a:rPr>
            <a:t>Produced in collaboration with</a:t>
          </a:r>
        </a:p>
      </xdr:txBody>
    </xdr:sp>
    <xdr:clientData/>
  </xdr:twoCellAnchor>
  <xdr:twoCellAnchor editAs="oneCell">
    <xdr:from>
      <xdr:col>10</xdr:col>
      <xdr:colOff>95251</xdr:colOff>
      <xdr:row>13</xdr:row>
      <xdr:rowOff>88046</xdr:rowOff>
    </xdr:from>
    <xdr:to>
      <xdr:col>13</xdr:col>
      <xdr:colOff>409576</xdr:colOff>
      <xdr:row>18</xdr:row>
      <xdr:rowOff>15875</xdr:rowOff>
    </xdr:to>
    <xdr:pic>
      <xdr:nvPicPr>
        <xdr:cNvPr id="6" name="Picture 5" descr="Center for Agricultural Profitability logo.">
          <a:extLst>
            <a:ext uri="{FF2B5EF4-FFF2-40B4-BE49-F238E27FC236}">
              <a16:creationId xmlns:a16="http://schemas.microsoft.com/office/drawing/2014/main" id="{74077789-915D-F174-1902-A973AF5D3797}"/>
            </a:ext>
          </a:extLst>
        </xdr:cNvPr>
        <xdr:cNvPicPr>
          <a:picLocks noChangeAspect="1"/>
        </xdr:cNvPicPr>
      </xdr:nvPicPr>
      <xdr:blipFill>
        <a:blip xmlns:r="http://schemas.openxmlformats.org/officeDocument/2006/relationships" r:embed="rId2"/>
        <a:stretch>
          <a:fillRect/>
        </a:stretch>
      </xdr:blipFill>
      <xdr:spPr>
        <a:xfrm>
          <a:off x="6191251" y="2628046"/>
          <a:ext cx="2139950" cy="848579"/>
        </a:xfrm>
        <a:prstGeom prst="rect">
          <a:avLst/>
        </a:prstGeom>
      </xdr:spPr>
    </xdr:pic>
    <xdr:clientData/>
  </xdr:twoCellAnchor>
</xdr:wsDr>
</file>

<file path=xl/theme/theme1.xml><?xml version="1.0" encoding="utf-8"?>
<a:theme xmlns:a="http://schemas.openxmlformats.org/drawingml/2006/main" name="2022_RaFF theme">
  <a:themeElements>
    <a:clrScheme name="RaFF_25">
      <a:dk1>
        <a:srgbClr val="000000"/>
      </a:dk1>
      <a:lt1>
        <a:srgbClr val="FFFFFF"/>
      </a:lt1>
      <a:dk2>
        <a:srgbClr val="4A596E"/>
      </a:dk2>
      <a:lt2>
        <a:srgbClr val="FDB719"/>
      </a:lt2>
      <a:accent1>
        <a:srgbClr val="453D3F"/>
      </a:accent1>
      <a:accent2>
        <a:srgbClr val="370013"/>
      </a:accent2>
      <a:accent3>
        <a:srgbClr val="FFFFFF"/>
      </a:accent3>
      <a:accent4>
        <a:srgbClr val="D4D4D4"/>
      </a:accent4>
      <a:accent5>
        <a:srgbClr val="453D3F"/>
      </a:accent5>
      <a:accent6>
        <a:srgbClr val="4A596E"/>
      </a:accent6>
      <a:hlink>
        <a:srgbClr val="4A596E"/>
      </a:hlink>
      <a:folHlink>
        <a:srgbClr val="37001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2022_RaFF theme" id="{91543DD2-B5B2-4C26-B959-EAADB2C75110}" vid="{438F881D-615A-46B4-AD47-3B434F2C090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56E8-19EE-461D-AC58-E8D81BD9E956}">
  <dimension ref="A1:AI90"/>
  <sheetViews>
    <sheetView tabSelected="1" zoomScaleNormal="100" workbookViewId="0">
      <selection activeCell="T31" sqref="T31"/>
    </sheetView>
  </sheetViews>
  <sheetFormatPr baseColWidth="10" defaultColWidth="8.6640625" defaultRowHeight="15" x14ac:dyDescent="0.2"/>
  <cols>
    <col min="1" max="16384" width="8.6640625" style="2"/>
  </cols>
  <sheetData>
    <row r="1" spans="1:35"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1:3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row>
    <row r="7" spans="1:35"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35"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35"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row>
    <row r="11" spans="1:35" ht="27" x14ac:dyDescent="0.2">
      <c r="A11" s="3"/>
      <c r="B11" s="4" t="s">
        <v>254</v>
      </c>
      <c r="C11" s="3"/>
      <c r="D11" s="3"/>
      <c r="E11" s="3"/>
      <c r="F11" s="3"/>
      <c r="G11" s="3"/>
      <c r="H11" s="3"/>
      <c r="I11" s="3"/>
      <c r="J11" s="3"/>
      <c r="K11" s="3"/>
      <c r="L11" s="3"/>
      <c r="M11" s="3"/>
      <c r="N11" s="3"/>
      <c r="O11" s="3"/>
      <c r="P11" s="3"/>
      <c r="Q11" s="1"/>
      <c r="R11" s="1"/>
      <c r="S11" s="1"/>
      <c r="T11" s="1"/>
      <c r="U11" s="1"/>
      <c r="V11" s="1"/>
      <c r="W11" s="1"/>
      <c r="X11" s="1"/>
      <c r="Y11" s="1"/>
      <c r="Z11" s="1"/>
      <c r="AA11" s="1"/>
      <c r="AB11" s="1"/>
      <c r="AC11" s="1"/>
      <c r="AD11" s="1"/>
      <c r="AE11" s="1"/>
      <c r="AF11" s="1"/>
      <c r="AG11" s="1"/>
      <c r="AH11" s="1"/>
      <c r="AI11" s="1"/>
    </row>
    <row r="12" spans="1:35" x14ac:dyDescent="0.2">
      <c r="A12" s="5"/>
      <c r="B12" s="6"/>
      <c r="C12" s="3"/>
      <c r="D12" s="3"/>
      <c r="E12" s="3"/>
      <c r="F12" s="3"/>
      <c r="G12" s="3"/>
      <c r="H12" s="3"/>
      <c r="I12" s="3"/>
      <c r="J12" s="3"/>
      <c r="K12" s="3"/>
      <c r="L12" s="3"/>
      <c r="M12" s="3"/>
      <c r="N12" s="3"/>
      <c r="O12" s="3"/>
      <c r="P12" s="3"/>
      <c r="Q12" s="1"/>
      <c r="R12" s="1"/>
      <c r="S12" s="1"/>
      <c r="T12" s="1"/>
      <c r="U12" s="1"/>
      <c r="V12" s="1"/>
      <c r="W12" s="1"/>
      <c r="X12" s="1"/>
      <c r="Y12" s="1"/>
      <c r="Z12" s="1"/>
      <c r="AA12" s="1"/>
      <c r="AB12" s="1"/>
      <c r="AC12" s="1"/>
      <c r="AD12" s="1"/>
      <c r="AE12" s="1"/>
      <c r="AF12" s="1"/>
      <c r="AG12" s="1"/>
      <c r="AH12" s="1"/>
      <c r="AI12" s="1"/>
    </row>
    <row r="13" spans="1:35" x14ac:dyDescent="0.2">
      <c r="A13" s="5"/>
      <c r="B13" s="7" t="s">
        <v>243</v>
      </c>
      <c r="C13" s="3"/>
      <c r="E13" s="3"/>
      <c r="F13" s="3"/>
      <c r="G13" s="3"/>
      <c r="H13" s="3"/>
      <c r="I13" s="3"/>
      <c r="J13" s="3"/>
      <c r="K13" s="3"/>
      <c r="L13" s="3"/>
      <c r="M13" s="3"/>
      <c r="N13" s="3"/>
      <c r="O13" s="3"/>
      <c r="P13" s="3"/>
      <c r="Q13" s="1"/>
      <c r="R13" s="1"/>
      <c r="S13" s="1"/>
      <c r="T13" s="1"/>
      <c r="U13" s="1"/>
      <c r="V13" s="1"/>
      <c r="W13" s="1"/>
      <c r="X13" s="1"/>
      <c r="Y13" s="1"/>
      <c r="Z13" s="1"/>
      <c r="AA13" s="1"/>
      <c r="AB13" s="1"/>
      <c r="AC13" s="1"/>
      <c r="AD13" s="1"/>
      <c r="AE13" s="1"/>
      <c r="AF13" s="1"/>
      <c r="AG13" s="1"/>
      <c r="AH13" s="1"/>
      <c r="AI13" s="1"/>
    </row>
    <row r="14" spans="1:35" x14ac:dyDescent="0.2">
      <c r="A14" s="3"/>
      <c r="B14" s="8"/>
      <c r="C14" s="8"/>
      <c r="D14" s="8"/>
      <c r="E14" s="8"/>
      <c r="F14" s="8"/>
      <c r="G14" s="8"/>
      <c r="H14" s="8"/>
      <c r="I14" s="3"/>
      <c r="J14" s="3"/>
      <c r="K14" s="3"/>
      <c r="L14" s="3"/>
      <c r="M14" s="3"/>
      <c r="N14" s="3"/>
      <c r="O14" s="3"/>
      <c r="P14" s="3"/>
      <c r="Q14" s="1"/>
      <c r="R14" s="1"/>
      <c r="S14" s="1"/>
      <c r="T14" s="1"/>
      <c r="U14" s="1"/>
      <c r="V14" s="1"/>
      <c r="W14" s="1"/>
      <c r="X14" s="1"/>
      <c r="Y14" s="1"/>
      <c r="Z14" s="1"/>
      <c r="AA14" s="1"/>
      <c r="AB14" s="1"/>
      <c r="AC14" s="1"/>
      <c r="AD14" s="1"/>
      <c r="AE14" s="1"/>
      <c r="AF14" s="1"/>
      <c r="AG14" s="1"/>
      <c r="AH14" s="1"/>
      <c r="AI14" s="1"/>
    </row>
    <row r="15" spans="1:35" x14ac:dyDescent="0.2">
      <c r="A15" s="9"/>
      <c r="B15" s="10" t="s">
        <v>0</v>
      </c>
      <c r="C15" s="11"/>
      <c r="D15" s="11"/>
      <c r="E15" s="11"/>
      <c r="F15" s="11"/>
      <c r="G15" s="11"/>
      <c r="H15" s="11"/>
      <c r="I15" s="12"/>
      <c r="J15" s="12"/>
      <c r="K15" s="12"/>
      <c r="L15" s="12"/>
      <c r="M15" s="12"/>
      <c r="N15" s="12"/>
      <c r="O15" s="12"/>
      <c r="P15" s="12"/>
      <c r="Q15" s="1"/>
      <c r="R15" s="1"/>
      <c r="S15" s="1"/>
      <c r="T15" s="1"/>
      <c r="U15" s="1"/>
      <c r="V15" s="1"/>
      <c r="W15" s="1"/>
      <c r="X15" s="1"/>
      <c r="Y15" s="1"/>
      <c r="Z15" s="1"/>
      <c r="AA15" s="1"/>
      <c r="AB15" s="1"/>
      <c r="AC15" s="1"/>
      <c r="AD15" s="1"/>
      <c r="AE15" s="1"/>
      <c r="AF15" s="1"/>
      <c r="AG15" s="1"/>
      <c r="AH15" s="1"/>
      <c r="AI15" s="1"/>
    </row>
    <row r="16" spans="1:35" x14ac:dyDescent="0.2">
      <c r="A16" s="9"/>
      <c r="B16" s="10" t="s">
        <v>1</v>
      </c>
      <c r="C16" s="11"/>
      <c r="D16" s="11"/>
      <c r="E16" s="11"/>
      <c r="F16" s="11"/>
      <c r="G16" s="11"/>
      <c r="H16" s="11"/>
      <c r="I16" s="12"/>
      <c r="J16" s="12"/>
      <c r="K16" s="12"/>
      <c r="L16" s="12"/>
      <c r="M16" s="12"/>
      <c r="N16" s="12"/>
      <c r="O16" s="12"/>
      <c r="P16" s="12"/>
      <c r="Q16" s="1"/>
      <c r="R16" s="1"/>
      <c r="S16" s="1"/>
      <c r="T16" s="1"/>
      <c r="U16" s="1"/>
      <c r="V16" s="1"/>
      <c r="W16" s="1"/>
      <c r="X16" s="1"/>
      <c r="Y16" s="1"/>
      <c r="Z16" s="1"/>
      <c r="AA16" s="1"/>
      <c r="AB16" s="1"/>
      <c r="AC16" s="1"/>
      <c r="AD16" s="1"/>
      <c r="AE16" s="1"/>
      <c r="AF16" s="1"/>
      <c r="AG16" s="1"/>
      <c r="AH16" s="1"/>
      <c r="AI16" s="1"/>
    </row>
    <row r="17" spans="1:35" x14ac:dyDescent="0.2">
      <c r="A17" s="9"/>
      <c r="B17" s="10" t="s">
        <v>2</v>
      </c>
      <c r="C17" s="11"/>
      <c r="D17" s="11"/>
      <c r="E17" s="11"/>
      <c r="F17" s="11"/>
      <c r="G17" s="11"/>
      <c r="H17" s="11"/>
      <c r="I17" s="12"/>
      <c r="J17" s="12"/>
      <c r="K17" s="12"/>
      <c r="L17" s="12"/>
      <c r="M17" s="12"/>
      <c r="N17" s="12"/>
      <c r="O17" s="12"/>
      <c r="P17" s="12"/>
      <c r="Q17" s="1"/>
      <c r="R17" s="1"/>
      <c r="S17" s="1"/>
      <c r="T17" s="1"/>
      <c r="U17" s="1"/>
      <c r="V17" s="1"/>
      <c r="W17" s="1"/>
      <c r="X17" s="1"/>
      <c r="Y17" s="1"/>
      <c r="Z17" s="1"/>
      <c r="AA17" s="1"/>
      <c r="AB17" s="1"/>
      <c r="AC17" s="1"/>
      <c r="AD17" s="1"/>
      <c r="AE17" s="1"/>
      <c r="AF17" s="1"/>
      <c r="AG17" s="1"/>
      <c r="AH17" s="1"/>
      <c r="AI17" s="1"/>
    </row>
    <row r="18" spans="1:35" x14ac:dyDescent="0.2">
      <c r="A18" s="9"/>
      <c r="B18" s="10" t="s">
        <v>3</v>
      </c>
      <c r="C18" s="11"/>
      <c r="D18" s="11"/>
      <c r="E18" s="11"/>
      <c r="F18" s="11"/>
      <c r="G18" s="11"/>
      <c r="H18" s="11"/>
      <c r="I18" s="12"/>
      <c r="J18" s="12"/>
      <c r="K18" s="12"/>
      <c r="L18" s="12"/>
      <c r="M18" s="12"/>
      <c r="N18" s="12"/>
      <c r="O18" s="12"/>
      <c r="P18" s="12"/>
      <c r="Q18" s="1"/>
      <c r="R18" s="1"/>
      <c r="S18" s="1"/>
      <c r="T18" s="1"/>
      <c r="U18" s="1"/>
      <c r="V18" s="1"/>
      <c r="W18" s="1"/>
      <c r="X18" s="1"/>
      <c r="Y18" s="1"/>
      <c r="Z18" s="1"/>
      <c r="AA18" s="1"/>
      <c r="AB18" s="1"/>
      <c r="AC18" s="1"/>
      <c r="AD18" s="1"/>
      <c r="AE18" s="1"/>
      <c r="AF18" s="1"/>
      <c r="AG18" s="1"/>
      <c r="AH18" s="1"/>
      <c r="AI18" s="1"/>
    </row>
    <row r="19" spans="1:35" x14ac:dyDescent="0.2">
      <c r="A19" s="9"/>
      <c r="B19" s="10" t="s">
        <v>241</v>
      </c>
      <c r="C19" s="11"/>
      <c r="D19" s="11"/>
      <c r="E19" s="11"/>
      <c r="F19" s="11"/>
      <c r="G19" s="11"/>
      <c r="H19" s="11"/>
      <c r="I19" s="12"/>
      <c r="J19" s="12"/>
      <c r="K19" s="12"/>
      <c r="L19" s="12"/>
      <c r="M19" s="12"/>
      <c r="N19" s="12"/>
      <c r="O19" s="12"/>
      <c r="P19" s="12"/>
      <c r="Q19" s="1"/>
      <c r="R19" s="1"/>
      <c r="S19" s="1"/>
      <c r="T19" s="1"/>
      <c r="U19" s="1"/>
      <c r="V19" s="1"/>
      <c r="W19" s="1"/>
      <c r="X19" s="1"/>
      <c r="Y19" s="1"/>
      <c r="Z19" s="1"/>
      <c r="AA19" s="1"/>
      <c r="AB19" s="1"/>
      <c r="AC19" s="1"/>
      <c r="AD19" s="1"/>
      <c r="AE19" s="1"/>
      <c r="AF19" s="1"/>
      <c r="AG19" s="1"/>
      <c r="AH19" s="1"/>
      <c r="AI19" s="1"/>
    </row>
    <row r="20" spans="1:35" x14ac:dyDescent="0.2">
      <c r="A20" s="9"/>
      <c r="B20" s="10" t="s">
        <v>242</v>
      </c>
      <c r="C20" s="11"/>
      <c r="D20" s="11"/>
      <c r="E20" s="11"/>
      <c r="F20" s="11"/>
      <c r="G20" s="11"/>
      <c r="H20" s="11"/>
      <c r="I20" s="12"/>
      <c r="J20" s="12"/>
      <c r="K20" s="12"/>
      <c r="L20" s="12"/>
      <c r="M20" s="12"/>
      <c r="N20" s="12"/>
      <c r="O20" s="12"/>
      <c r="P20" s="12"/>
      <c r="Q20" s="1"/>
      <c r="R20" s="1"/>
      <c r="S20" s="1"/>
      <c r="T20" s="1"/>
      <c r="U20" s="1"/>
      <c r="V20" s="1"/>
      <c r="W20" s="1"/>
      <c r="X20" s="1"/>
      <c r="Y20" s="1"/>
      <c r="Z20" s="1"/>
      <c r="AA20" s="1"/>
      <c r="AB20" s="1"/>
      <c r="AC20" s="1"/>
      <c r="AD20" s="1"/>
      <c r="AE20" s="1"/>
      <c r="AF20" s="1"/>
      <c r="AG20" s="1"/>
      <c r="AH20" s="1"/>
      <c r="AI20" s="1"/>
    </row>
    <row r="21" spans="1:35" x14ac:dyDescent="0.2">
      <c r="A21" s="9"/>
      <c r="B21" s="10" t="s">
        <v>4</v>
      </c>
      <c r="C21" s="11"/>
      <c r="D21" s="11"/>
      <c r="E21" s="11"/>
      <c r="F21" s="11"/>
      <c r="G21" s="11"/>
      <c r="H21" s="11"/>
      <c r="I21" s="12"/>
      <c r="J21" s="12"/>
      <c r="K21" s="12"/>
      <c r="L21" s="12"/>
      <c r="M21" s="12"/>
      <c r="N21" s="12"/>
      <c r="O21" s="12"/>
      <c r="P21" s="12"/>
      <c r="Q21" s="1"/>
      <c r="R21" s="1"/>
      <c r="S21" s="1"/>
      <c r="T21" s="1"/>
      <c r="U21" s="1"/>
      <c r="V21" s="1"/>
      <c r="W21" s="1"/>
      <c r="X21" s="1"/>
      <c r="Y21" s="1"/>
      <c r="Z21" s="1"/>
      <c r="AA21" s="1"/>
      <c r="AB21" s="1"/>
      <c r="AC21" s="1"/>
      <c r="AD21" s="1"/>
      <c r="AE21" s="1"/>
      <c r="AF21" s="1"/>
      <c r="AG21" s="1"/>
      <c r="AH21" s="1"/>
      <c r="AI21" s="1"/>
    </row>
    <row r="22" spans="1:35" x14ac:dyDescent="0.2">
      <c r="A22" s="9"/>
      <c r="B22" s="10" t="s">
        <v>5</v>
      </c>
      <c r="C22" s="11"/>
      <c r="D22" s="11"/>
      <c r="E22" s="11"/>
      <c r="F22" s="11"/>
      <c r="G22" s="11"/>
      <c r="H22" s="11"/>
      <c r="I22" s="12"/>
      <c r="J22" s="12"/>
      <c r="K22" s="12"/>
      <c r="L22" s="12"/>
      <c r="M22" s="12"/>
      <c r="N22" s="12"/>
      <c r="O22" s="12"/>
      <c r="P22" s="12"/>
      <c r="Q22" s="1"/>
      <c r="R22" s="1"/>
      <c r="S22" s="1"/>
      <c r="T22" s="1"/>
      <c r="U22" s="1"/>
      <c r="V22" s="1"/>
      <c r="W22" s="1"/>
      <c r="X22" s="1"/>
      <c r="Y22" s="1"/>
      <c r="Z22" s="1"/>
      <c r="AA22" s="1"/>
      <c r="AB22" s="1"/>
      <c r="AC22" s="1"/>
      <c r="AD22" s="1"/>
      <c r="AE22" s="1"/>
      <c r="AF22" s="1"/>
      <c r="AG22" s="1"/>
      <c r="AH22" s="1"/>
      <c r="AI22" s="1"/>
    </row>
    <row r="23" spans="1:35" x14ac:dyDescent="0.2">
      <c r="A23" s="9"/>
      <c r="B23" s="10" t="str">
        <f>"Value added to US economy by the "&amp;A90&amp;" ag sector"</f>
        <v>Value added to US economy by the Nebraska ag sector</v>
      </c>
      <c r="C23" s="11"/>
      <c r="D23" s="11"/>
      <c r="E23" s="11"/>
      <c r="F23" s="11"/>
      <c r="G23" s="11"/>
      <c r="H23" s="11"/>
      <c r="I23" s="12"/>
      <c r="J23" s="12"/>
      <c r="K23" s="12"/>
      <c r="L23" s="12"/>
      <c r="M23" s="12"/>
      <c r="N23" s="12"/>
      <c r="O23" s="12"/>
      <c r="P23" s="12"/>
      <c r="Q23" s="1"/>
      <c r="R23" s="1"/>
      <c r="S23" s="1"/>
      <c r="T23" s="1"/>
      <c r="U23" s="1"/>
      <c r="V23" s="1"/>
      <c r="W23" s="1"/>
      <c r="X23" s="1"/>
      <c r="Y23" s="1"/>
      <c r="Z23" s="1"/>
      <c r="AA23" s="1"/>
      <c r="AB23" s="1"/>
      <c r="AC23" s="1"/>
      <c r="AD23" s="1"/>
      <c r="AE23" s="1"/>
      <c r="AF23" s="1"/>
      <c r="AG23" s="1"/>
      <c r="AH23" s="1"/>
      <c r="AI23" s="1"/>
    </row>
    <row r="24" spans="1:35" x14ac:dyDescent="0.2">
      <c r="A24" s="13"/>
      <c r="B24" s="13"/>
      <c r="C24" s="13"/>
      <c r="D24" s="13"/>
      <c r="E24" s="13"/>
      <c r="F24" s="13"/>
      <c r="G24" s="13"/>
      <c r="H24" s="13"/>
      <c r="I24" s="13"/>
      <c r="J24" s="13"/>
      <c r="K24" s="13"/>
      <c r="L24" s="13"/>
      <c r="M24" s="13"/>
      <c r="N24" s="13"/>
      <c r="O24" s="13"/>
      <c r="P24" s="13"/>
      <c r="Q24" s="1"/>
      <c r="R24" s="1"/>
      <c r="S24" s="1"/>
      <c r="T24" s="1"/>
      <c r="U24" s="1"/>
      <c r="V24" s="1"/>
      <c r="W24" s="1"/>
      <c r="X24" s="1"/>
      <c r="Y24" s="1"/>
      <c r="Z24" s="1"/>
      <c r="AA24" s="1"/>
      <c r="AB24" s="1"/>
      <c r="AC24" s="1"/>
      <c r="AD24" s="1"/>
      <c r="AE24" s="1"/>
      <c r="AF24" s="1"/>
      <c r="AG24" s="1"/>
      <c r="AH24" s="1"/>
      <c r="AI24" s="1"/>
    </row>
    <row r="25" spans="1:35" x14ac:dyDescent="0.2">
      <c r="A25" s="3"/>
      <c r="B25" s="3"/>
      <c r="C25" s="3"/>
      <c r="D25" s="3"/>
      <c r="E25" s="3"/>
      <c r="F25" s="3"/>
      <c r="G25" s="3"/>
      <c r="H25" s="3"/>
      <c r="I25" s="3"/>
      <c r="J25" s="3"/>
      <c r="K25" s="3"/>
      <c r="L25" s="3"/>
      <c r="M25" s="3"/>
      <c r="N25" s="3"/>
      <c r="O25" s="3"/>
      <c r="P25" s="3"/>
      <c r="Q25" s="1"/>
      <c r="R25" s="1"/>
      <c r="S25" s="1"/>
      <c r="T25" s="1"/>
      <c r="U25" s="1"/>
      <c r="V25" s="1"/>
      <c r="W25" s="1"/>
      <c r="X25" s="1"/>
      <c r="Y25" s="1"/>
      <c r="Z25" s="1"/>
      <c r="AA25" s="1"/>
      <c r="AB25" s="1"/>
      <c r="AC25" s="1"/>
      <c r="AD25" s="1"/>
      <c r="AE25" s="1"/>
      <c r="AF25" s="1"/>
      <c r="AG25" s="1"/>
      <c r="AH25" s="1"/>
      <c r="AI25" s="1"/>
    </row>
    <row r="26" spans="1:35" x14ac:dyDescent="0.2">
      <c r="A26" s="3"/>
      <c r="B26" s="3"/>
      <c r="C26" s="3"/>
      <c r="D26" s="3"/>
      <c r="E26" s="3"/>
      <c r="F26" s="3"/>
      <c r="G26" s="3"/>
      <c r="H26" s="3"/>
      <c r="I26" s="3"/>
      <c r="J26" s="3"/>
      <c r="K26" s="3"/>
      <c r="L26" s="3"/>
      <c r="M26" s="3"/>
      <c r="N26" s="3"/>
      <c r="O26" s="3"/>
      <c r="P26" s="3"/>
      <c r="Q26" s="1"/>
      <c r="R26" s="1"/>
      <c r="S26" s="1"/>
      <c r="T26" s="1"/>
      <c r="U26" s="1"/>
      <c r="V26" s="1"/>
      <c r="W26" s="1"/>
      <c r="X26" s="1"/>
      <c r="Y26" s="1"/>
      <c r="Z26" s="1"/>
      <c r="AA26" s="1"/>
      <c r="AB26" s="1"/>
      <c r="AC26" s="1"/>
      <c r="AD26" s="1"/>
      <c r="AE26" s="1"/>
      <c r="AF26" s="1"/>
      <c r="AG26" s="1"/>
      <c r="AH26" s="1"/>
      <c r="AI26" s="1"/>
    </row>
    <row r="27" spans="1:35" x14ac:dyDescent="0.2">
      <c r="A27" s="3"/>
      <c r="B27" s="3"/>
      <c r="C27" s="3"/>
      <c r="D27" s="3"/>
      <c r="E27" s="3"/>
      <c r="F27" s="3"/>
      <c r="G27" s="3"/>
      <c r="H27" s="3"/>
      <c r="I27" s="3"/>
      <c r="J27" s="3"/>
      <c r="K27" s="3"/>
      <c r="L27" s="3"/>
      <c r="M27" s="3"/>
      <c r="N27" s="3"/>
      <c r="O27" s="3"/>
      <c r="P27" s="3"/>
      <c r="Q27" s="1"/>
      <c r="R27" s="1"/>
      <c r="S27" s="1"/>
      <c r="T27" s="1"/>
      <c r="U27" s="1"/>
      <c r="V27" s="1"/>
      <c r="W27" s="1"/>
      <c r="X27" s="1"/>
      <c r="Y27" s="1"/>
      <c r="Z27" s="1"/>
      <c r="AA27" s="1"/>
      <c r="AB27" s="1"/>
      <c r="AC27" s="1"/>
      <c r="AD27" s="1"/>
      <c r="AE27" s="1"/>
      <c r="AF27" s="1"/>
      <c r="AG27" s="1"/>
      <c r="AH27" s="1"/>
      <c r="AI27" s="1"/>
    </row>
    <row r="28" spans="1:35" x14ac:dyDescent="0.2">
      <c r="A28" s="3"/>
      <c r="B28" s="3"/>
      <c r="C28" s="3"/>
      <c r="D28" s="3"/>
      <c r="E28" s="3"/>
      <c r="F28" s="3"/>
      <c r="G28" s="3"/>
      <c r="H28" s="3"/>
      <c r="I28" s="3"/>
      <c r="J28" s="3"/>
      <c r="K28" s="3"/>
      <c r="L28" s="3"/>
      <c r="M28" s="3"/>
      <c r="N28" s="3"/>
      <c r="O28" s="3"/>
      <c r="P28" s="3"/>
      <c r="Q28" s="1"/>
      <c r="R28" s="1"/>
      <c r="S28" s="1"/>
      <c r="T28" s="1"/>
      <c r="U28" s="1"/>
      <c r="V28" s="1"/>
      <c r="W28" s="1"/>
      <c r="X28" s="1"/>
      <c r="Y28" s="1"/>
      <c r="Z28" s="1"/>
      <c r="AA28" s="1"/>
      <c r="AB28" s="1"/>
      <c r="AC28" s="1"/>
      <c r="AD28" s="1"/>
      <c r="AE28" s="1"/>
      <c r="AF28" s="1"/>
      <c r="AG28" s="1"/>
      <c r="AH28" s="1"/>
      <c r="AI28" s="1"/>
    </row>
    <row r="29" spans="1:35" x14ac:dyDescent="0.2">
      <c r="A29" s="3"/>
      <c r="B29" s="3"/>
      <c r="C29" s="3"/>
      <c r="D29" s="3"/>
      <c r="E29" s="3"/>
      <c r="F29" s="3"/>
      <c r="G29" s="3"/>
      <c r="H29" s="3"/>
      <c r="I29" s="3"/>
      <c r="J29" s="3"/>
      <c r="K29" s="3"/>
      <c r="L29" s="3"/>
      <c r="M29" s="3"/>
      <c r="N29" s="3"/>
      <c r="O29" s="3"/>
      <c r="P29" s="3"/>
      <c r="Q29" s="1"/>
      <c r="R29" s="1"/>
      <c r="S29" s="1"/>
      <c r="T29" s="1"/>
      <c r="U29" s="1"/>
      <c r="V29" s="1"/>
      <c r="W29" s="1"/>
      <c r="X29" s="1"/>
      <c r="Y29" s="1"/>
      <c r="Z29" s="1"/>
      <c r="AA29" s="1"/>
      <c r="AB29" s="1"/>
      <c r="AC29" s="1"/>
      <c r="AD29" s="1"/>
      <c r="AE29" s="1"/>
      <c r="AF29" s="1"/>
      <c r="AG29" s="1"/>
      <c r="AH29" s="1"/>
      <c r="AI29" s="1"/>
    </row>
    <row r="30" spans="1:35" x14ac:dyDescent="0.2">
      <c r="A30" s="3"/>
      <c r="B30" s="3"/>
      <c r="C30" s="3"/>
      <c r="D30" s="3"/>
      <c r="E30" s="14"/>
      <c r="F30" s="3"/>
      <c r="G30" s="3"/>
      <c r="H30" s="3"/>
      <c r="I30" s="3"/>
      <c r="J30" s="3"/>
      <c r="K30" s="3"/>
      <c r="L30" s="3"/>
      <c r="M30" s="3"/>
      <c r="N30" s="3"/>
      <c r="O30" s="3"/>
      <c r="P30" s="3"/>
      <c r="Q30" s="1"/>
      <c r="R30" s="1"/>
      <c r="S30" s="1"/>
      <c r="T30" s="1"/>
      <c r="U30" s="1"/>
      <c r="V30" s="1"/>
      <c r="W30" s="1"/>
      <c r="X30" s="1"/>
      <c r="Y30" s="1"/>
      <c r="Z30" s="1"/>
      <c r="AA30" s="1"/>
      <c r="AB30" s="1"/>
      <c r="AC30" s="1"/>
      <c r="AD30" s="1"/>
      <c r="AE30" s="1"/>
      <c r="AF30" s="1"/>
      <c r="AG30" s="1"/>
      <c r="AH30" s="1"/>
      <c r="AI30" s="1"/>
    </row>
    <row r="31" spans="1:3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ht="7"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1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90" spans="1:1" hidden="1" x14ac:dyDescent="0.2">
      <c r="A90" s="70" t="str">
        <f>LEFT($B$11, FIND(" ", $B$11) - 1)</f>
        <v>Nebraska</v>
      </c>
    </row>
  </sheetData>
  <sheetProtection sheet="1" objects="1" scenarios="1"/>
  <hyperlinks>
    <hyperlink ref="B15" location="Crops!A1" display="Crop production &amp; prices" xr:uid="{13B695B4-E623-4B4D-AB3A-FC3579812A48}"/>
    <hyperlink ref="B16" location="Livestock!A1" display="Livestock and dairy production &amp; prices" xr:uid="{8D1AB043-F218-468B-A5DF-9A8090FEA46C}"/>
    <hyperlink ref="B17" location="Land!A1" display="Land use, prices, &amp; rental rates" xr:uid="{04CE268D-C7C1-45B6-9F61-35DF73ECAA0E}"/>
    <hyperlink ref="B19" location="GovtPaymentsPrograms!A1" display="Government payments and programs" xr:uid="{39A32068-A293-49D3-AC84-1A7D4C9DA290}"/>
    <hyperlink ref="B21" location="Expenses!A1" display="Production expenses" xr:uid="{F5164C87-E252-4129-BD8E-2CF617BF00E8}"/>
    <hyperlink ref="B22" location="FarmIncome!A1" display="Farm income statistics" xr:uid="{5C79CEAB-6096-465A-B5B2-1FEC18A2FA1F}"/>
    <hyperlink ref="B23" location="ValueAdded!A1" display="Value added to US economy by Missouri Ag sector" xr:uid="{59FD621D-A8A2-4BD4-BB2C-1DD2AF77D444}"/>
    <hyperlink ref="B18" location="Receipts!A1" display="Receipts from farming" xr:uid="{63239F50-203A-4E44-A132-05A18E9693F1}"/>
    <hyperlink ref="B20" location="CropInsurance!A1" display="Crop insurance" xr:uid="{CFDD0954-E8BE-408A-88EA-0AA37B0CA53F}"/>
  </hyperlink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2244B-7CC5-4A18-9BA9-8A6D6559141A}">
  <dimension ref="A1:AV68"/>
  <sheetViews>
    <sheetView zoomScale="99" zoomScaleNormal="99" workbookViewId="0">
      <pane xSplit="3" ySplit="2" topLeftCell="AJ3" activePane="bottomRight" state="frozen"/>
      <selection activeCell="AT1" sqref="AT1:AU2"/>
      <selection pane="topRight" activeCell="AT1" sqref="AT1:AU2"/>
      <selection pane="bottomLeft" activeCell="AT1" sqref="AT1:AU2"/>
      <selection pane="bottomRight" activeCell="A3" sqref="A3"/>
    </sheetView>
  </sheetViews>
  <sheetFormatPr baseColWidth="10" defaultColWidth="8.6640625" defaultRowHeight="15" x14ac:dyDescent="0.2"/>
  <cols>
    <col min="1" max="1" width="8.6640625" style="2"/>
    <col min="2" max="2" width="43" style="2" customWidth="1"/>
    <col min="3" max="3" width="16" style="2" bestFit="1" customWidth="1"/>
    <col min="4" max="35" width="11.5" style="2" customWidth="1"/>
    <col min="36" max="48" width="10.5" style="2" bestFit="1" customWidth="1"/>
    <col min="49" max="16384" width="8.6640625" style="2"/>
  </cols>
  <sheetData>
    <row r="1" spans="1:48" x14ac:dyDescent="0.2">
      <c r="A1" s="68" t="s">
        <v>6</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row>
    <row r="2" spans="1:48" x14ac:dyDescent="0.2">
      <c r="B2" s="15" t="str">
        <f>+"Value Added to the US Economy by the "&amp;TOC!A90&amp;" Ag Sector"</f>
        <v>Value Added to the US Economy by the Nebraska Ag Sector</v>
      </c>
      <c r="C2" s="16"/>
      <c r="D2" s="15">
        <v>1990</v>
      </c>
      <c r="E2" s="15">
        <v>1991</v>
      </c>
      <c r="F2" s="15">
        <v>1992</v>
      </c>
      <c r="G2" s="15">
        <v>1993</v>
      </c>
      <c r="H2" s="15">
        <v>1994</v>
      </c>
      <c r="I2" s="15">
        <v>1995</v>
      </c>
      <c r="J2" s="15">
        <v>1996</v>
      </c>
      <c r="K2" s="15">
        <v>1997</v>
      </c>
      <c r="L2" s="15">
        <v>1998</v>
      </c>
      <c r="M2" s="15">
        <v>1999</v>
      </c>
      <c r="N2" s="15">
        <v>2000</v>
      </c>
      <c r="O2" s="15">
        <v>2001</v>
      </c>
      <c r="P2" s="15">
        <v>2002</v>
      </c>
      <c r="Q2" s="15">
        <v>2003</v>
      </c>
      <c r="R2" s="15">
        <v>2004</v>
      </c>
      <c r="S2" s="15">
        <v>2005</v>
      </c>
      <c r="T2" s="15">
        <v>2006</v>
      </c>
      <c r="U2" s="15">
        <v>2007</v>
      </c>
      <c r="V2" s="15">
        <v>2008</v>
      </c>
      <c r="W2" s="15">
        <v>2009</v>
      </c>
      <c r="X2" s="15">
        <v>2010</v>
      </c>
      <c r="Y2" s="15">
        <v>2011</v>
      </c>
      <c r="Z2" s="15">
        <v>2012</v>
      </c>
      <c r="AA2" s="15">
        <v>2013</v>
      </c>
      <c r="AB2" s="15">
        <v>2014</v>
      </c>
      <c r="AC2" s="15">
        <v>2015</v>
      </c>
      <c r="AD2" s="15">
        <v>2016</v>
      </c>
      <c r="AE2" s="15">
        <v>2017</v>
      </c>
      <c r="AF2" s="15">
        <v>2018</v>
      </c>
      <c r="AG2" s="15">
        <v>2019</v>
      </c>
      <c r="AH2" s="15">
        <v>2020</v>
      </c>
      <c r="AI2" s="15">
        <v>2021</v>
      </c>
      <c r="AJ2" s="15">
        <v>2022</v>
      </c>
      <c r="AK2" s="15">
        <v>2023</v>
      </c>
      <c r="AL2" s="15">
        <v>2024</v>
      </c>
      <c r="AM2" s="15">
        <v>2025</v>
      </c>
      <c r="AN2" s="15">
        <v>2026</v>
      </c>
      <c r="AO2" s="15">
        <v>2027</v>
      </c>
      <c r="AP2" s="15">
        <v>2028</v>
      </c>
      <c r="AQ2" s="15">
        <v>2029</v>
      </c>
      <c r="AR2" s="15">
        <v>2030</v>
      </c>
      <c r="AS2" s="15">
        <v>2031</v>
      </c>
      <c r="AT2" s="15">
        <v>2032</v>
      </c>
      <c r="AU2" s="15">
        <v>2033</v>
      </c>
      <c r="AV2" s="15">
        <v>2034</v>
      </c>
    </row>
    <row r="3" spans="1:48" ht="16" thickBot="1" x14ac:dyDescent="0.25">
      <c r="A3" s="1"/>
      <c r="B3" s="19"/>
      <c r="C3" s="20"/>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row>
    <row r="4" spans="1:48" x14ac:dyDescent="0.2">
      <c r="A4" s="1"/>
      <c r="B4" s="30" t="s">
        <v>77</v>
      </c>
      <c r="C4" s="3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x14ac:dyDescent="0.2">
      <c r="A5" s="1"/>
      <c r="B5" s="64" t="s">
        <v>149</v>
      </c>
      <c r="C5" s="49"/>
      <c r="D5" s="32">
        <v>3041.9630000000002</v>
      </c>
      <c r="E5" s="32">
        <v>2955.913</v>
      </c>
      <c r="F5" s="32">
        <v>3247.8270000000002</v>
      </c>
      <c r="G5" s="32">
        <v>2486.5140000000001</v>
      </c>
      <c r="H5" s="32">
        <v>3725.6840000000002</v>
      </c>
      <c r="I5" s="32">
        <v>3141.0070000000001</v>
      </c>
      <c r="J5" s="32">
        <v>5186.5510000000004</v>
      </c>
      <c r="K5" s="32">
        <v>4207.1679999999997</v>
      </c>
      <c r="L5" s="32">
        <v>3874.6930000000002</v>
      </c>
      <c r="M5" s="32">
        <v>3080.3589999999999</v>
      </c>
      <c r="N5" s="32">
        <v>2793.6489999999999</v>
      </c>
      <c r="O5" s="32">
        <v>3489.922</v>
      </c>
      <c r="P5" s="32">
        <v>3123.1590000000001</v>
      </c>
      <c r="Q5" s="32">
        <v>4057.4459999999999</v>
      </c>
      <c r="R5" s="32">
        <v>4719.5169999999998</v>
      </c>
      <c r="S5" s="32">
        <v>3933.835</v>
      </c>
      <c r="T5" s="32">
        <v>4170.6490000000003</v>
      </c>
      <c r="U5" s="32">
        <v>6838.3810000000003</v>
      </c>
      <c r="V5" s="32">
        <v>8453.1959999999999</v>
      </c>
      <c r="W5" s="32">
        <v>8306.3629999999994</v>
      </c>
      <c r="X5" s="32">
        <v>8196.2090000000007</v>
      </c>
      <c r="Y5" s="32">
        <v>11757.15</v>
      </c>
      <c r="Z5" s="32">
        <v>11281.674999999999</v>
      </c>
      <c r="AA5" s="32">
        <v>13126.960999999999</v>
      </c>
      <c r="AB5" s="32">
        <v>10274.674000000001</v>
      </c>
      <c r="AC5" s="32">
        <v>9326.2350000000006</v>
      </c>
      <c r="AD5" s="32">
        <v>8790.2430000000004</v>
      </c>
      <c r="AE5" s="32">
        <v>8705.5419999999995</v>
      </c>
      <c r="AF5" s="32">
        <v>9240.1839999999993</v>
      </c>
      <c r="AG5" s="32">
        <v>9063.7690000000002</v>
      </c>
      <c r="AH5" s="32">
        <v>9336.4989999999998</v>
      </c>
      <c r="AI5" s="32">
        <v>14300.826999999999</v>
      </c>
      <c r="AJ5" s="32">
        <v>13852.519</v>
      </c>
      <c r="AK5" s="32">
        <v>14729.606</v>
      </c>
      <c r="AL5" s="32">
        <v>11792.111000000001</v>
      </c>
      <c r="AM5" s="32">
        <v>11407.134991489344</v>
      </c>
      <c r="AN5" s="32">
        <v>11090.197140811943</v>
      </c>
      <c r="AO5" s="32">
        <v>11962.556712515934</v>
      </c>
      <c r="AP5" s="32">
        <v>12303.475244914749</v>
      </c>
      <c r="AQ5" s="32">
        <v>12324.97622863978</v>
      </c>
      <c r="AR5" s="32">
        <v>12330.219568343713</v>
      </c>
      <c r="AS5" s="32">
        <v>12384.605835095241</v>
      </c>
      <c r="AT5" s="32">
        <v>12519.00042928513</v>
      </c>
      <c r="AU5" s="32">
        <v>12710.365351430384</v>
      </c>
      <c r="AV5" s="32">
        <v>12843.981262720443</v>
      </c>
    </row>
    <row r="6" spans="1:48" x14ac:dyDescent="0.2">
      <c r="A6" s="1"/>
      <c r="B6" s="65" t="s">
        <v>150</v>
      </c>
      <c r="C6" s="49"/>
      <c r="D6" s="32">
        <v>2641.614</v>
      </c>
      <c r="E6" s="32">
        <v>3065.326</v>
      </c>
      <c r="F6" s="32">
        <v>3009.9279999999999</v>
      </c>
      <c r="G6" s="32">
        <v>3018.5740000000001</v>
      </c>
      <c r="H6" s="32">
        <v>3110.68</v>
      </c>
      <c r="I6" s="32">
        <v>3837.4580000000001</v>
      </c>
      <c r="J6" s="32">
        <v>3923.4470000000001</v>
      </c>
      <c r="K6" s="32">
        <v>4298.58</v>
      </c>
      <c r="L6" s="32">
        <v>3892.89</v>
      </c>
      <c r="M6" s="32">
        <v>2964.7170000000001</v>
      </c>
      <c r="N6" s="32">
        <v>3040.3150000000001</v>
      </c>
      <c r="O6" s="32">
        <v>3132.607</v>
      </c>
      <c r="P6" s="32">
        <v>3582.3020000000001</v>
      </c>
      <c r="Q6" s="32">
        <v>4076.9430000000002</v>
      </c>
      <c r="R6" s="32">
        <v>3916.902</v>
      </c>
      <c r="S6" s="32">
        <v>3954.962</v>
      </c>
      <c r="T6" s="32">
        <v>4562.3909999999996</v>
      </c>
      <c r="U6" s="32">
        <v>6459.1679999999997</v>
      </c>
      <c r="V6" s="32">
        <v>8224.5370000000003</v>
      </c>
      <c r="W6" s="32">
        <v>8889.3770000000004</v>
      </c>
      <c r="X6" s="32">
        <v>8675.634</v>
      </c>
      <c r="Y6" s="32">
        <v>12202.794</v>
      </c>
      <c r="Z6" s="32">
        <v>12919.119000000001</v>
      </c>
      <c r="AA6" s="32">
        <v>11367.846</v>
      </c>
      <c r="AB6" s="32">
        <v>10133.541999999999</v>
      </c>
      <c r="AC6" s="32">
        <v>9050.4590000000007</v>
      </c>
      <c r="AD6" s="32">
        <v>9409.3780000000006</v>
      </c>
      <c r="AE6" s="32">
        <v>8850.5709999999999</v>
      </c>
      <c r="AF6" s="32">
        <v>9340.82</v>
      </c>
      <c r="AG6" s="32">
        <v>9479.5669999999991</v>
      </c>
      <c r="AH6" s="32">
        <v>10321.938</v>
      </c>
      <c r="AI6" s="32">
        <v>13576.184999999999</v>
      </c>
      <c r="AJ6" s="32">
        <v>16036.285</v>
      </c>
      <c r="AK6" s="32">
        <v>13175.736000000001</v>
      </c>
      <c r="AL6" s="32">
        <v>11929.744000000001</v>
      </c>
      <c r="AM6" s="32">
        <v>11353.096081375657</v>
      </c>
      <c r="AN6" s="32">
        <v>11613.5919957405</v>
      </c>
      <c r="AO6" s="32">
        <v>12181.980436389791</v>
      </c>
      <c r="AP6" s="32">
        <v>12541.356937754288</v>
      </c>
      <c r="AQ6" s="32">
        <v>12576.411224831458</v>
      </c>
      <c r="AR6" s="32">
        <v>12576.431598117028</v>
      </c>
      <c r="AS6" s="32">
        <v>12636.658672161117</v>
      </c>
      <c r="AT6" s="32">
        <v>12781.024088238555</v>
      </c>
      <c r="AU6" s="32">
        <v>12955.961363390174</v>
      </c>
      <c r="AV6" s="32">
        <v>13088.089173190376</v>
      </c>
    </row>
    <row r="7" spans="1:48" x14ac:dyDescent="0.2">
      <c r="A7" s="1"/>
      <c r="B7" s="65" t="s">
        <v>151</v>
      </c>
      <c r="C7" s="49"/>
      <c r="D7" s="32">
        <v>1803.595</v>
      </c>
      <c r="E7" s="32">
        <v>2176.6489999999999</v>
      </c>
      <c r="F7" s="32">
        <v>2149.3919999999998</v>
      </c>
      <c r="G7" s="32">
        <v>2073.087</v>
      </c>
      <c r="H7" s="32">
        <v>2011.5920000000001</v>
      </c>
      <c r="I7" s="32">
        <v>2596.3200000000002</v>
      </c>
      <c r="J7" s="32">
        <v>2738.55</v>
      </c>
      <c r="K7" s="32">
        <v>2866.7240000000002</v>
      </c>
      <c r="L7" s="32">
        <v>2457.4270000000001</v>
      </c>
      <c r="M7" s="32">
        <v>1907.3330000000001</v>
      </c>
      <c r="N7" s="32">
        <v>1886.4159999999999</v>
      </c>
      <c r="O7" s="32">
        <v>1898.7619999999999</v>
      </c>
      <c r="P7" s="32">
        <v>2238.04</v>
      </c>
      <c r="Q7" s="32">
        <v>2358.02</v>
      </c>
      <c r="R7" s="32">
        <v>2438.09</v>
      </c>
      <c r="S7" s="32">
        <v>2205.904</v>
      </c>
      <c r="T7" s="32">
        <v>2651.837</v>
      </c>
      <c r="U7" s="32">
        <v>4051.8809999999999</v>
      </c>
      <c r="V7" s="32">
        <v>5507.4719999999998</v>
      </c>
      <c r="W7" s="32">
        <v>5289.3869999999997</v>
      </c>
      <c r="X7" s="32">
        <v>5659.2020000000002</v>
      </c>
      <c r="Y7" s="32">
        <v>8391.7209999999995</v>
      </c>
      <c r="Z7" s="32">
        <v>8724.9850000000006</v>
      </c>
      <c r="AA7" s="32">
        <v>7503.7539999999999</v>
      </c>
      <c r="AB7" s="32">
        <v>6330.991</v>
      </c>
      <c r="AC7" s="32">
        <v>5962.6319999999996</v>
      </c>
      <c r="AD7" s="32">
        <v>5611.2070000000003</v>
      </c>
      <c r="AE7" s="32">
        <v>5381.3320000000003</v>
      </c>
      <c r="AF7" s="32">
        <v>6049.0410000000002</v>
      </c>
      <c r="AG7" s="32">
        <v>6446.2359999999999</v>
      </c>
      <c r="AH7" s="32">
        <v>6390.0379999999996</v>
      </c>
      <c r="AI7" s="32">
        <v>9255.643</v>
      </c>
      <c r="AJ7" s="32">
        <v>11117.851000000001</v>
      </c>
      <c r="AK7" s="32">
        <v>8839.6630000000005</v>
      </c>
      <c r="AL7" s="32">
        <v>7992.1689999999999</v>
      </c>
      <c r="AM7" s="32">
        <v>7758.2513913062685</v>
      </c>
      <c r="AN7" s="32">
        <v>7820.0490083494669</v>
      </c>
      <c r="AO7" s="32">
        <v>8150.0055798631975</v>
      </c>
      <c r="AP7" s="32">
        <v>8407.1258701258193</v>
      </c>
      <c r="AQ7" s="32">
        <v>8394.7537094726213</v>
      </c>
      <c r="AR7" s="32">
        <v>8378.0698317803872</v>
      </c>
      <c r="AS7" s="32">
        <v>8399.8321185633831</v>
      </c>
      <c r="AT7" s="32">
        <v>8467.8392506981181</v>
      </c>
      <c r="AU7" s="32">
        <v>8546.0972545742225</v>
      </c>
      <c r="AV7" s="32">
        <v>8595.967709064822</v>
      </c>
    </row>
    <row r="8" spans="1:48" x14ac:dyDescent="0.2">
      <c r="A8" s="1"/>
      <c r="B8" s="65" t="s">
        <v>152</v>
      </c>
      <c r="C8" s="49"/>
      <c r="D8" s="32">
        <v>181.73</v>
      </c>
      <c r="E8" s="32">
        <v>219.6</v>
      </c>
      <c r="F8" s="32">
        <v>178.36</v>
      </c>
      <c r="G8" s="32">
        <v>214.053</v>
      </c>
      <c r="H8" s="32">
        <v>236.43899999999999</v>
      </c>
      <c r="I8" s="32">
        <v>337.05500000000001</v>
      </c>
      <c r="J8" s="32">
        <v>299.74299999999999</v>
      </c>
      <c r="K8" s="32">
        <v>241.822</v>
      </c>
      <c r="L8" s="32">
        <v>239.11799999999999</v>
      </c>
      <c r="M8" s="32">
        <v>146.15799999999999</v>
      </c>
      <c r="N8" s="32">
        <v>183.845</v>
      </c>
      <c r="O8" s="32">
        <v>145.636</v>
      </c>
      <c r="P8" s="32">
        <v>204.93299999999999</v>
      </c>
      <c r="Q8" s="32">
        <v>225.23699999999999</v>
      </c>
      <c r="R8" s="32">
        <v>201.727</v>
      </c>
      <c r="S8" s="32">
        <v>224.761</v>
      </c>
      <c r="T8" s="32">
        <v>254.95599999999999</v>
      </c>
      <c r="U8" s="32">
        <v>476.77</v>
      </c>
      <c r="V8" s="32">
        <v>454.267</v>
      </c>
      <c r="W8" s="32">
        <v>384.71199999999999</v>
      </c>
      <c r="X8" s="32">
        <v>328.03899999999999</v>
      </c>
      <c r="Y8" s="32">
        <v>363.07</v>
      </c>
      <c r="Z8" s="32">
        <v>515.31100000000004</v>
      </c>
      <c r="AA8" s="32">
        <v>273.25900000000001</v>
      </c>
      <c r="AB8" s="32">
        <v>388.49900000000002</v>
      </c>
      <c r="AC8" s="32">
        <v>224.09100000000001</v>
      </c>
      <c r="AD8" s="32">
        <v>206.42599999999999</v>
      </c>
      <c r="AE8" s="32">
        <v>223.131</v>
      </c>
      <c r="AF8" s="32">
        <v>256.26900000000001</v>
      </c>
      <c r="AG8" s="32">
        <v>197.81299999999999</v>
      </c>
      <c r="AH8" s="32">
        <v>175.715</v>
      </c>
      <c r="AI8" s="32">
        <v>259.28699999999998</v>
      </c>
      <c r="AJ8" s="32">
        <v>241.011</v>
      </c>
      <c r="AK8" s="32">
        <v>223.2</v>
      </c>
      <c r="AL8" s="32">
        <v>251.05600000000001</v>
      </c>
      <c r="AM8" s="32">
        <v>171.49767968962465</v>
      </c>
      <c r="AN8" s="32">
        <v>211.55891262811713</v>
      </c>
      <c r="AO8" s="32">
        <v>226.53879304790462</v>
      </c>
      <c r="AP8" s="32">
        <v>226.00586472093423</v>
      </c>
      <c r="AQ8" s="32">
        <v>226.47594670549665</v>
      </c>
      <c r="AR8" s="32">
        <v>226.82991436870691</v>
      </c>
      <c r="AS8" s="32">
        <v>227.00090581600858</v>
      </c>
      <c r="AT8" s="32">
        <v>226.29172268201029</v>
      </c>
      <c r="AU8" s="32">
        <v>226.02733305829028</v>
      </c>
      <c r="AV8" s="32">
        <v>225.77214386480253</v>
      </c>
    </row>
    <row r="9" spans="1:48" x14ac:dyDescent="0.2">
      <c r="A9" s="1"/>
      <c r="B9" s="65" t="s">
        <v>153</v>
      </c>
      <c r="C9" s="49"/>
      <c r="D9" s="32">
        <v>424.423</v>
      </c>
      <c r="E9" s="32">
        <v>480.65899999999999</v>
      </c>
      <c r="F9" s="32">
        <v>503.85700000000003</v>
      </c>
      <c r="G9" s="32">
        <v>546.39099999999996</v>
      </c>
      <c r="H9" s="32">
        <v>638.40700000000004</v>
      </c>
      <c r="I9" s="32">
        <v>706.09799999999996</v>
      </c>
      <c r="J9" s="32">
        <v>659.93600000000004</v>
      </c>
      <c r="K9" s="32">
        <v>991.98900000000003</v>
      </c>
      <c r="L9" s="32">
        <v>975.80499999999995</v>
      </c>
      <c r="M9" s="32">
        <v>697.68799999999999</v>
      </c>
      <c r="N9" s="32">
        <v>800.75900000000001</v>
      </c>
      <c r="O9" s="32">
        <v>876.50599999999997</v>
      </c>
      <c r="P9" s="32">
        <v>921.23299999999995</v>
      </c>
      <c r="Q9" s="32">
        <v>1256.7729999999999</v>
      </c>
      <c r="R9" s="32">
        <v>1046.7850000000001</v>
      </c>
      <c r="S9" s="32">
        <v>1274.4390000000001</v>
      </c>
      <c r="T9" s="32">
        <v>1365.508</v>
      </c>
      <c r="U9" s="32">
        <v>1643.9549999999999</v>
      </c>
      <c r="V9" s="32">
        <v>1944.0719999999999</v>
      </c>
      <c r="W9" s="32">
        <v>2884.1379999999999</v>
      </c>
      <c r="X9" s="32">
        <v>2342.7779999999998</v>
      </c>
      <c r="Y9" s="32">
        <v>3042.01</v>
      </c>
      <c r="Z9" s="32">
        <v>3198.8449999999998</v>
      </c>
      <c r="AA9" s="32">
        <v>3058.7959999999998</v>
      </c>
      <c r="AB9" s="32">
        <v>2939.0219999999999</v>
      </c>
      <c r="AC9" s="32">
        <v>2416.116</v>
      </c>
      <c r="AD9" s="32">
        <v>3165.701</v>
      </c>
      <c r="AE9" s="32">
        <v>2792.636</v>
      </c>
      <c r="AF9" s="32">
        <v>2591.6239999999998</v>
      </c>
      <c r="AG9" s="32">
        <v>2420.1970000000001</v>
      </c>
      <c r="AH9" s="32">
        <v>3287.7510000000002</v>
      </c>
      <c r="AI9" s="32">
        <v>3559.636</v>
      </c>
      <c r="AJ9" s="32">
        <v>4163.71</v>
      </c>
      <c r="AK9" s="32">
        <v>3560.8209999999999</v>
      </c>
      <c r="AL9" s="32">
        <v>3093.6120000000001</v>
      </c>
      <c r="AM9" s="32">
        <v>2878.223009192413</v>
      </c>
      <c r="AN9" s="32">
        <v>3022.0782638036549</v>
      </c>
      <c r="AO9" s="32">
        <v>3228.4956078791652</v>
      </c>
      <c r="AP9" s="32">
        <v>3317.3667401798011</v>
      </c>
      <c r="AQ9" s="32">
        <v>3357.6370200691272</v>
      </c>
      <c r="AR9" s="32">
        <v>3368.947916292213</v>
      </c>
      <c r="AS9" s="32">
        <v>3400.6859901500466</v>
      </c>
      <c r="AT9" s="32">
        <v>3468.7300656990369</v>
      </c>
      <c r="AU9" s="32">
        <v>3555.1596460849864</v>
      </c>
      <c r="AV9" s="32">
        <v>3627.9974426591284</v>
      </c>
    </row>
    <row r="10" spans="1:48" x14ac:dyDescent="0.2">
      <c r="A10" s="1"/>
      <c r="B10" s="65" t="s">
        <v>154</v>
      </c>
      <c r="C10" s="49"/>
      <c r="D10" s="32">
        <v>113.227</v>
      </c>
      <c r="E10" s="32">
        <v>75.525999999999996</v>
      </c>
      <c r="F10" s="32">
        <v>70.093999999999994</v>
      </c>
      <c r="G10" s="32">
        <v>75.807000000000002</v>
      </c>
      <c r="H10" s="32">
        <v>108.696</v>
      </c>
      <c r="I10" s="32">
        <v>103.98699999999999</v>
      </c>
      <c r="J10" s="32">
        <v>122.681</v>
      </c>
      <c r="K10" s="32">
        <v>101.41200000000001</v>
      </c>
      <c r="L10" s="32">
        <v>128.643</v>
      </c>
      <c r="M10" s="32">
        <v>123.197</v>
      </c>
      <c r="N10" s="32">
        <v>90.305000000000007</v>
      </c>
      <c r="O10" s="32">
        <v>122.607</v>
      </c>
      <c r="P10" s="32">
        <v>123.476</v>
      </c>
      <c r="Q10" s="32">
        <v>115.801</v>
      </c>
      <c r="R10" s="32">
        <v>100.569</v>
      </c>
      <c r="S10" s="32">
        <v>118.904</v>
      </c>
      <c r="T10" s="32">
        <v>135.131</v>
      </c>
      <c r="U10" s="32">
        <v>146.096</v>
      </c>
      <c r="V10" s="32">
        <v>153.88999999999999</v>
      </c>
      <c r="W10" s="32">
        <v>150.32900000000001</v>
      </c>
      <c r="X10" s="32">
        <v>139.83500000000001</v>
      </c>
      <c r="Y10" s="32">
        <v>175.096</v>
      </c>
      <c r="Z10" s="32">
        <v>192.20500000000001</v>
      </c>
      <c r="AA10" s="32">
        <v>240.07599999999999</v>
      </c>
      <c r="AB10" s="32">
        <v>192.97300000000001</v>
      </c>
      <c r="AC10" s="32">
        <v>168.791</v>
      </c>
      <c r="AD10" s="32">
        <v>157.49799999999999</v>
      </c>
      <c r="AE10" s="32">
        <v>195.02799999999999</v>
      </c>
      <c r="AF10" s="32">
        <v>178.32599999999999</v>
      </c>
      <c r="AG10" s="32">
        <v>153.60599999999999</v>
      </c>
      <c r="AH10" s="32">
        <v>190.32</v>
      </c>
      <c r="AI10" s="32">
        <v>198.535</v>
      </c>
      <c r="AJ10" s="32">
        <v>190.447</v>
      </c>
      <c r="AK10" s="32">
        <v>216.5</v>
      </c>
      <c r="AL10" s="32">
        <v>237.34200000000001</v>
      </c>
      <c r="AM10" s="32">
        <v>234.19265935472731</v>
      </c>
      <c r="AN10" s="32">
        <v>235.75556986134814</v>
      </c>
      <c r="AO10" s="32">
        <v>234.28785656963208</v>
      </c>
      <c r="AP10" s="32">
        <v>239.42457323919163</v>
      </c>
      <c r="AQ10" s="32">
        <v>245.14190357361318</v>
      </c>
      <c r="AR10" s="32">
        <v>250.17686478329858</v>
      </c>
      <c r="AS10" s="32">
        <v>255.29790739860138</v>
      </c>
      <c r="AT10" s="32">
        <v>260.47877106198916</v>
      </c>
      <c r="AU10" s="32">
        <v>265.96912121340011</v>
      </c>
      <c r="AV10" s="32">
        <v>271.6717933703336</v>
      </c>
    </row>
    <row r="11" spans="1:48" x14ac:dyDescent="0.2">
      <c r="A11" s="1"/>
      <c r="B11" s="65" t="s">
        <v>155</v>
      </c>
      <c r="C11" s="49"/>
      <c r="D11" s="32">
        <v>116.239</v>
      </c>
      <c r="E11" s="32">
        <v>110.94200000000008</v>
      </c>
      <c r="F11" s="32">
        <v>106.27499999999998</v>
      </c>
      <c r="G11" s="32">
        <v>107.43600000000016</v>
      </c>
      <c r="H11" s="32">
        <v>114.24599999999978</v>
      </c>
      <c r="I11" s="32">
        <v>92.697999999999951</v>
      </c>
      <c r="J11" s="32">
        <v>101.23700000000001</v>
      </c>
      <c r="K11" s="32">
        <v>95.36299999999963</v>
      </c>
      <c r="L11" s="32">
        <v>90.976999999999776</v>
      </c>
      <c r="M11" s="32">
        <v>89.566000000000031</v>
      </c>
      <c r="N11" s="32">
        <v>78.270000000000039</v>
      </c>
      <c r="O11" s="32">
        <v>87.99600000000018</v>
      </c>
      <c r="P11" s="32">
        <v>93.200000000000159</v>
      </c>
      <c r="Q11" s="32">
        <v>119.04600000000021</v>
      </c>
      <c r="R11" s="32">
        <v>127.69099999999976</v>
      </c>
      <c r="S11" s="32">
        <v>128.93599999999992</v>
      </c>
      <c r="T11" s="32">
        <v>152.96699999999973</v>
      </c>
      <c r="U11" s="32">
        <v>138.49799999999982</v>
      </c>
      <c r="V11" s="32">
        <v>164.83600000000081</v>
      </c>
      <c r="W11" s="32">
        <v>180.81100000000077</v>
      </c>
      <c r="X11" s="32">
        <v>205.78000000000023</v>
      </c>
      <c r="Y11" s="32">
        <v>230.89699999999993</v>
      </c>
      <c r="Z11" s="32">
        <v>287.77300000000002</v>
      </c>
      <c r="AA11" s="32">
        <v>291.96099999999979</v>
      </c>
      <c r="AB11" s="32">
        <v>282.05699999999973</v>
      </c>
      <c r="AC11" s="32">
        <v>278.82900000000126</v>
      </c>
      <c r="AD11" s="32">
        <v>268.54600000000033</v>
      </c>
      <c r="AE11" s="32">
        <v>258.44399999999973</v>
      </c>
      <c r="AF11" s="32">
        <v>265.55999999999949</v>
      </c>
      <c r="AG11" s="32">
        <v>261.71499999999901</v>
      </c>
      <c r="AH11" s="32">
        <v>278.1140000000002</v>
      </c>
      <c r="AI11" s="32">
        <v>303.08399999999972</v>
      </c>
      <c r="AJ11" s="32">
        <v>323.26599999999883</v>
      </c>
      <c r="AK11" s="32">
        <v>335.55200000000059</v>
      </c>
      <c r="AL11" s="32">
        <v>355.56500000000062</v>
      </c>
      <c r="AM11" s="32">
        <v>310.93134183262612</v>
      </c>
      <c r="AN11" s="32">
        <v>324.15024109791239</v>
      </c>
      <c r="AO11" s="32">
        <v>342.65259902988976</v>
      </c>
      <c r="AP11" s="32">
        <v>351.43388948854249</v>
      </c>
      <c r="AQ11" s="32">
        <v>352.40264501059937</v>
      </c>
      <c r="AR11" s="32">
        <v>352.40707089242272</v>
      </c>
      <c r="AS11" s="32">
        <v>353.84175023307603</v>
      </c>
      <c r="AT11" s="32">
        <v>357.68427809740012</v>
      </c>
      <c r="AU11" s="32">
        <v>362.70800845927448</v>
      </c>
      <c r="AV11" s="32">
        <v>366.68008423128998</v>
      </c>
    </row>
    <row r="12" spans="1:48" x14ac:dyDescent="0.2">
      <c r="A12" s="1"/>
      <c r="B12" s="65" t="s">
        <v>156</v>
      </c>
      <c r="C12" s="49"/>
      <c r="D12" s="32">
        <v>3.95</v>
      </c>
      <c r="E12" s="32">
        <v>4.1870000000000003</v>
      </c>
      <c r="F12" s="32">
        <v>4.4240000000000004</v>
      </c>
      <c r="G12" s="32">
        <v>4.6609999999999996</v>
      </c>
      <c r="H12" s="32">
        <v>4.8979999999999997</v>
      </c>
      <c r="I12" s="32">
        <v>5.1349999999999998</v>
      </c>
      <c r="J12" s="32">
        <v>5.3719999999999999</v>
      </c>
      <c r="K12" s="32">
        <v>5.609</v>
      </c>
      <c r="L12" s="32">
        <v>5.8470000000000004</v>
      </c>
      <c r="M12" s="32">
        <v>6.0839999999999996</v>
      </c>
      <c r="N12" s="32">
        <v>6.3209999999999997</v>
      </c>
      <c r="O12" s="32">
        <v>6.0389999999999997</v>
      </c>
      <c r="P12" s="32">
        <v>6.4690000000000003</v>
      </c>
      <c r="Q12" s="32">
        <v>4.3630000000000004</v>
      </c>
      <c r="R12" s="32">
        <v>2.9550000000000001</v>
      </c>
      <c r="S12" s="32">
        <v>1.5309999999999999</v>
      </c>
      <c r="T12" s="32">
        <v>1.9410000000000001</v>
      </c>
      <c r="U12" s="32">
        <v>1.6379999999999999</v>
      </c>
      <c r="V12" s="32">
        <v>1.01</v>
      </c>
      <c r="W12" s="32">
        <v>0.85799999999999998</v>
      </c>
      <c r="X12" s="32">
        <v>0.67800000000000005</v>
      </c>
      <c r="Y12" s="32">
        <v>0.442</v>
      </c>
      <c r="Z12" s="32">
        <v>0.434</v>
      </c>
      <c r="AA12" s="32">
        <v>1.2669999999999999</v>
      </c>
      <c r="AB12" s="32">
        <v>2.2090000000000001</v>
      </c>
      <c r="AC12" s="32">
        <v>2.1469999999999998</v>
      </c>
      <c r="AD12" s="32">
        <v>1.4119999999999999</v>
      </c>
      <c r="AE12" s="32">
        <v>1.282</v>
      </c>
      <c r="AF12" s="32">
        <v>1.732</v>
      </c>
      <c r="AG12" s="32">
        <v>2.2599999999999998</v>
      </c>
      <c r="AH12" s="32">
        <v>2.8279999999999998</v>
      </c>
      <c r="AI12" s="32">
        <v>3.5790000000000002</v>
      </c>
      <c r="AJ12" s="32">
        <v>6.9539999999999997</v>
      </c>
      <c r="AK12" s="32">
        <v>6.6970000000000001</v>
      </c>
      <c r="AL12" s="32">
        <v>5.6550000000000002</v>
      </c>
      <c r="AM12" s="32">
        <v>6.4446794894791566</v>
      </c>
      <c r="AN12" s="32">
        <v>6.6868590580847425</v>
      </c>
      <c r="AO12" s="32">
        <v>6.7711736300158556</v>
      </c>
      <c r="AP12" s="32">
        <v>6.7625341738593487</v>
      </c>
      <c r="AQ12" s="32">
        <v>6.7246358455646575</v>
      </c>
      <c r="AR12" s="32">
        <v>6.7132779732185481</v>
      </c>
      <c r="AS12" s="32">
        <v>6.717434042127655</v>
      </c>
      <c r="AT12" s="32">
        <v>6.7271838765457019</v>
      </c>
      <c r="AU12" s="32">
        <v>6.7322007515796365</v>
      </c>
      <c r="AV12" s="32">
        <v>6.7285200753703709</v>
      </c>
    </row>
    <row r="13" spans="1:48" x14ac:dyDescent="0.2">
      <c r="A13" s="1"/>
      <c r="B13" s="65" t="s">
        <v>157</v>
      </c>
      <c r="C13" s="49"/>
      <c r="D13" s="32">
        <v>396.399</v>
      </c>
      <c r="E13" s="32">
        <v>-113.601</v>
      </c>
      <c r="F13" s="32">
        <v>233.47499999999999</v>
      </c>
      <c r="G13" s="32">
        <v>-536.72199999999998</v>
      </c>
      <c r="H13" s="32">
        <v>610.10599999999999</v>
      </c>
      <c r="I13" s="32">
        <v>-701.58600000000001</v>
      </c>
      <c r="J13" s="32">
        <v>1257.731</v>
      </c>
      <c r="K13" s="32">
        <v>-97.021000000000001</v>
      </c>
      <c r="L13" s="32">
        <v>-24.044</v>
      </c>
      <c r="M13" s="32">
        <v>109.55800000000001</v>
      </c>
      <c r="N13" s="32">
        <v>-252.98599999999999</v>
      </c>
      <c r="O13" s="32">
        <v>351.27600000000001</v>
      </c>
      <c r="P13" s="32">
        <v>-465.61200000000002</v>
      </c>
      <c r="Q13" s="32">
        <v>-23.86</v>
      </c>
      <c r="R13" s="32">
        <v>799.66</v>
      </c>
      <c r="S13" s="32">
        <v>-22.658000000000001</v>
      </c>
      <c r="T13" s="32">
        <v>-393.68299999999999</v>
      </c>
      <c r="U13" s="32">
        <v>377.57499999999999</v>
      </c>
      <c r="V13" s="32">
        <v>227.649</v>
      </c>
      <c r="W13" s="32">
        <v>-583.87199999999996</v>
      </c>
      <c r="X13" s="32">
        <v>-480.10399999999998</v>
      </c>
      <c r="Y13" s="32">
        <v>-446.08699999999999</v>
      </c>
      <c r="Z13" s="32">
        <v>-1637.8779999999999</v>
      </c>
      <c r="AA13" s="32">
        <v>1757.848</v>
      </c>
      <c r="AB13" s="32">
        <v>138.923</v>
      </c>
      <c r="AC13" s="32">
        <v>273.62900000000002</v>
      </c>
      <c r="AD13" s="32">
        <v>-620.54700000000003</v>
      </c>
      <c r="AE13" s="32">
        <v>-146.31200000000001</v>
      </c>
      <c r="AF13" s="32">
        <v>-102.36799999999999</v>
      </c>
      <c r="AG13" s="32">
        <v>-418.05900000000003</v>
      </c>
      <c r="AH13" s="32">
        <v>-988.26599999999996</v>
      </c>
      <c r="AI13" s="32">
        <v>721.06299999999999</v>
      </c>
      <c r="AJ13" s="32">
        <v>-2190.721</v>
      </c>
      <c r="AK13" s="32">
        <v>1547.173</v>
      </c>
      <c r="AL13" s="32">
        <v>-143.28700000000001</v>
      </c>
      <c r="AM13" s="32">
        <v>47.594230624207015</v>
      </c>
      <c r="AN13" s="32">
        <v>-530.08171398664376</v>
      </c>
      <c r="AO13" s="32">
        <v>-226.194897503872</v>
      </c>
      <c r="AP13" s="32">
        <v>-244.64422701339672</v>
      </c>
      <c r="AQ13" s="32">
        <v>-258.15963203724294</v>
      </c>
      <c r="AR13" s="32">
        <v>-252.92530774653289</v>
      </c>
      <c r="AS13" s="32">
        <v>-258.77027110800418</v>
      </c>
      <c r="AT13" s="32">
        <v>-268.75084282997182</v>
      </c>
      <c r="AU13" s="32">
        <v>-252.32821271136874</v>
      </c>
      <c r="AV13" s="32">
        <v>-250.83643054530245</v>
      </c>
    </row>
    <row r="14" spans="1:48" x14ac:dyDescent="0.2">
      <c r="A14" s="1"/>
      <c r="B14" s="65"/>
      <c r="C14" s="49"/>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row>
    <row r="15" spans="1:48" x14ac:dyDescent="0.2">
      <c r="A15" s="1"/>
      <c r="B15" s="64" t="s">
        <v>158</v>
      </c>
      <c r="C15" s="49"/>
      <c r="D15" s="32">
        <v>6227.2290000000003</v>
      </c>
      <c r="E15" s="32">
        <v>5896.9219999999996</v>
      </c>
      <c r="F15" s="32">
        <v>5757.4629999999997</v>
      </c>
      <c r="G15" s="32">
        <v>6005.482</v>
      </c>
      <c r="H15" s="32">
        <v>5315.8029999999999</v>
      </c>
      <c r="I15" s="32">
        <v>5328.1409999999996</v>
      </c>
      <c r="J15" s="32">
        <v>5393.3379999999997</v>
      </c>
      <c r="K15" s="32">
        <v>5623.5630000000001</v>
      </c>
      <c r="L15" s="32">
        <v>5095.01</v>
      </c>
      <c r="M15" s="32">
        <v>5359.0460000000003</v>
      </c>
      <c r="N15" s="32">
        <v>5888.9549999999999</v>
      </c>
      <c r="O15" s="32">
        <v>5946.2240000000002</v>
      </c>
      <c r="P15" s="32">
        <v>5709.2849999999999</v>
      </c>
      <c r="Q15" s="32">
        <v>6908.7110000000002</v>
      </c>
      <c r="R15" s="32">
        <v>7433.085</v>
      </c>
      <c r="S15" s="32">
        <v>7793.7759999999998</v>
      </c>
      <c r="T15" s="32">
        <v>7962.4780000000001</v>
      </c>
      <c r="U15" s="32">
        <v>8307.5570000000007</v>
      </c>
      <c r="V15" s="32">
        <v>8217.2240000000002</v>
      </c>
      <c r="W15" s="32">
        <v>7224.7730000000001</v>
      </c>
      <c r="X15" s="32">
        <v>8361.9120000000003</v>
      </c>
      <c r="Y15" s="32">
        <v>10382.540000000001</v>
      </c>
      <c r="Z15" s="32">
        <v>11297.334999999999</v>
      </c>
      <c r="AA15" s="32">
        <v>11526.468000000001</v>
      </c>
      <c r="AB15" s="32">
        <v>14407.847</v>
      </c>
      <c r="AC15" s="32">
        <v>14287.012000000001</v>
      </c>
      <c r="AD15" s="32">
        <v>12154.566000000001</v>
      </c>
      <c r="AE15" s="32">
        <v>11901.816999999999</v>
      </c>
      <c r="AF15" s="32">
        <v>11992.722</v>
      </c>
      <c r="AG15" s="32">
        <v>11895.816999999999</v>
      </c>
      <c r="AH15" s="32">
        <v>11110.407999999999</v>
      </c>
      <c r="AI15" s="32">
        <v>13171.965</v>
      </c>
      <c r="AJ15" s="32">
        <v>15557.59</v>
      </c>
      <c r="AK15" s="32">
        <v>17662.834999999999</v>
      </c>
      <c r="AL15" s="32">
        <v>19627.269</v>
      </c>
      <c r="AM15" s="32">
        <v>23300.543360047806</v>
      </c>
      <c r="AN15" s="32">
        <v>24565.426735587171</v>
      </c>
      <c r="AO15" s="32">
        <v>24934.663174079367</v>
      </c>
      <c r="AP15" s="32">
        <v>23952.01518386255</v>
      </c>
      <c r="AQ15" s="32">
        <v>23372.7498662055</v>
      </c>
      <c r="AR15" s="32">
        <v>22937.919665856149</v>
      </c>
      <c r="AS15" s="32">
        <v>22558.482577660485</v>
      </c>
      <c r="AT15" s="32">
        <v>22187.052555933151</v>
      </c>
      <c r="AU15" s="32">
        <v>21854.334989931926</v>
      </c>
      <c r="AV15" s="32">
        <v>21577.463015398211</v>
      </c>
    </row>
    <row r="16" spans="1:48" x14ac:dyDescent="0.2">
      <c r="A16" s="1"/>
      <c r="B16" s="65" t="s">
        <v>159</v>
      </c>
      <c r="C16" s="49"/>
      <c r="D16" s="32">
        <v>6076.8919999999998</v>
      </c>
      <c r="E16" s="32">
        <v>5934.0330000000004</v>
      </c>
      <c r="F16" s="32">
        <v>5675.6769999999997</v>
      </c>
      <c r="G16" s="32">
        <v>5852.9690000000001</v>
      </c>
      <c r="H16" s="32">
        <v>5398.9380000000001</v>
      </c>
      <c r="I16" s="32">
        <v>5146.0680000000002</v>
      </c>
      <c r="J16" s="32">
        <v>5318.6850000000004</v>
      </c>
      <c r="K16" s="32">
        <v>5507.1909999999998</v>
      </c>
      <c r="L16" s="32">
        <v>5125.201</v>
      </c>
      <c r="M16" s="32">
        <v>5409.62</v>
      </c>
      <c r="N16" s="32">
        <v>5916.0290000000005</v>
      </c>
      <c r="O16" s="32">
        <v>6098.0339999999997</v>
      </c>
      <c r="P16" s="32">
        <v>5840.3339999999998</v>
      </c>
      <c r="Q16" s="32">
        <v>6870.5860000000002</v>
      </c>
      <c r="R16" s="32">
        <v>7340.2110000000002</v>
      </c>
      <c r="S16" s="32">
        <v>7638.4740000000002</v>
      </c>
      <c r="T16" s="32">
        <v>7792.3919999999998</v>
      </c>
      <c r="U16" s="32">
        <v>8460.3639999999996</v>
      </c>
      <c r="V16" s="32">
        <v>8303.866</v>
      </c>
      <c r="W16" s="32">
        <v>7285.701</v>
      </c>
      <c r="X16" s="32">
        <v>8342.41</v>
      </c>
      <c r="Y16" s="32">
        <v>10207.200000000001</v>
      </c>
      <c r="Z16" s="32">
        <v>11362.018</v>
      </c>
      <c r="AA16" s="32">
        <v>11770.57</v>
      </c>
      <c r="AB16" s="32">
        <v>14227.025</v>
      </c>
      <c r="AC16" s="32">
        <v>14046.134</v>
      </c>
      <c r="AD16" s="32">
        <v>12129.415000000001</v>
      </c>
      <c r="AE16" s="32">
        <v>11450.634</v>
      </c>
      <c r="AF16" s="32">
        <v>11986.52</v>
      </c>
      <c r="AG16" s="32">
        <v>11922.21</v>
      </c>
      <c r="AH16" s="32">
        <v>10987.714</v>
      </c>
      <c r="AI16" s="32">
        <v>13229.262000000001</v>
      </c>
      <c r="AJ16" s="32">
        <v>15973.404</v>
      </c>
      <c r="AK16" s="32">
        <v>18029.428</v>
      </c>
      <c r="AL16" s="32">
        <v>20040.489000000001</v>
      </c>
      <c r="AM16" s="32">
        <v>23264.648316593572</v>
      </c>
      <c r="AN16" s="32">
        <v>24306.405374726666</v>
      </c>
      <c r="AO16" s="32">
        <v>24819.94091407835</v>
      </c>
      <c r="AP16" s="32">
        <v>23882.404955654314</v>
      </c>
      <c r="AQ16" s="32">
        <v>23339.328906132898</v>
      </c>
      <c r="AR16" s="32">
        <v>22954.813567189522</v>
      </c>
      <c r="AS16" s="32">
        <v>22632.865227973904</v>
      </c>
      <c r="AT16" s="32">
        <v>22236.056330418171</v>
      </c>
      <c r="AU16" s="32">
        <v>21885.642626496508</v>
      </c>
      <c r="AV16" s="32">
        <v>21600.229742106058</v>
      </c>
    </row>
    <row r="17" spans="1:48" x14ac:dyDescent="0.2">
      <c r="A17" s="1"/>
      <c r="B17" s="65" t="s">
        <v>160</v>
      </c>
      <c r="C17" s="49"/>
      <c r="D17" s="32">
        <v>171.61</v>
      </c>
      <c r="E17" s="32">
        <v>144.41999999999999</v>
      </c>
      <c r="F17" s="32">
        <v>150.57</v>
      </c>
      <c r="G17" s="32">
        <v>136.25</v>
      </c>
      <c r="H17" s="32">
        <v>138.24</v>
      </c>
      <c r="I17" s="32">
        <v>133.125</v>
      </c>
      <c r="J17" s="32">
        <v>147.6</v>
      </c>
      <c r="K17" s="32">
        <v>133.97999999999999</v>
      </c>
      <c r="L17" s="32">
        <v>155.53</v>
      </c>
      <c r="M17" s="32">
        <v>150.88399999999999</v>
      </c>
      <c r="N17" s="32">
        <v>145.31399999999999</v>
      </c>
      <c r="O17" s="32">
        <v>168.48400000000001</v>
      </c>
      <c r="P17" s="32">
        <v>144.25</v>
      </c>
      <c r="Q17" s="32">
        <v>145.21</v>
      </c>
      <c r="R17" s="32">
        <v>168.15600000000001</v>
      </c>
      <c r="S17" s="32">
        <v>164.16399999999999</v>
      </c>
      <c r="T17" s="32">
        <v>148.33799999999999</v>
      </c>
      <c r="U17" s="32">
        <v>200.22</v>
      </c>
      <c r="V17" s="32">
        <v>202.98599999999999</v>
      </c>
      <c r="W17" s="32">
        <v>159.46</v>
      </c>
      <c r="X17" s="32">
        <v>200.68</v>
      </c>
      <c r="Y17" s="32">
        <v>248.358</v>
      </c>
      <c r="Z17" s="32">
        <v>231.084</v>
      </c>
      <c r="AA17" s="32">
        <v>242.97</v>
      </c>
      <c r="AB17" s="32">
        <v>297</v>
      </c>
      <c r="AC17" s="32">
        <v>231.22200000000001</v>
      </c>
      <c r="AD17" s="32">
        <v>235.24799999999999</v>
      </c>
      <c r="AE17" s="32">
        <v>261.71600000000001</v>
      </c>
      <c r="AF17" s="32">
        <v>232.14599999999999</v>
      </c>
      <c r="AG17" s="32">
        <v>257.96800000000002</v>
      </c>
      <c r="AH17" s="32">
        <v>264.44600000000003</v>
      </c>
      <c r="AI17" s="32">
        <v>262.14499999999998</v>
      </c>
      <c r="AJ17" s="32">
        <v>356.73</v>
      </c>
      <c r="AK17" s="32">
        <v>267</v>
      </c>
      <c r="AL17" s="32">
        <v>285.66000000000003</v>
      </c>
      <c r="AM17" s="32">
        <v>272.51230601514322</v>
      </c>
      <c r="AN17" s="32">
        <v>279.32821013455089</v>
      </c>
      <c r="AO17" s="32">
        <v>271.71364796536335</v>
      </c>
      <c r="AP17" s="32">
        <v>269.50047277095956</v>
      </c>
      <c r="AQ17" s="32">
        <v>274.27313972586785</v>
      </c>
      <c r="AR17" s="32">
        <v>281.64121096377858</v>
      </c>
      <c r="AS17" s="32">
        <v>287.94800978361093</v>
      </c>
      <c r="AT17" s="32">
        <v>295.50786623351087</v>
      </c>
      <c r="AU17" s="32">
        <v>303.82415274403064</v>
      </c>
      <c r="AV17" s="32">
        <v>312.05694134732482</v>
      </c>
    </row>
    <row r="18" spans="1:48" x14ac:dyDescent="0.2">
      <c r="A18" s="1"/>
      <c r="B18" s="65" t="s">
        <v>161</v>
      </c>
      <c r="C18" s="49"/>
      <c r="D18" s="32">
        <v>5788.54</v>
      </c>
      <c r="E18" s="32">
        <v>5669.8469999999998</v>
      </c>
      <c r="F18" s="32">
        <v>5407.5110000000004</v>
      </c>
      <c r="G18" s="32">
        <v>5574.3829999999998</v>
      </c>
      <c r="H18" s="32">
        <v>5139.7629999999999</v>
      </c>
      <c r="I18" s="32">
        <v>4881.7259999999997</v>
      </c>
      <c r="J18" s="32">
        <v>5007.3729999999996</v>
      </c>
      <c r="K18" s="32">
        <v>5221.0569999999998</v>
      </c>
      <c r="L18" s="32">
        <v>4830.8119999999999</v>
      </c>
      <c r="M18" s="32">
        <v>5121.1149999999998</v>
      </c>
      <c r="N18" s="32">
        <v>5633.6450000000004</v>
      </c>
      <c r="O18" s="32">
        <v>5788.1049999999996</v>
      </c>
      <c r="P18" s="32">
        <v>5558.6390000000001</v>
      </c>
      <c r="Q18" s="32">
        <v>6527.558</v>
      </c>
      <c r="R18" s="32">
        <v>6970.4340000000002</v>
      </c>
      <c r="S18" s="32">
        <v>7327.1170000000002</v>
      </c>
      <c r="T18" s="32">
        <v>7475.0039999999999</v>
      </c>
      <c r="U18" s="32">
        <v>7996.2809999999999</v>
      </c>
      <c r="V18" s="32">
        <v>7795.7719999999999</v>
      </c>
      <c r="W18" s="32">
        <v>6890.1480000000001</v>
      </c>
      <c r="X18" s="32">
        <v>7901.1710000000003</v>
      </c>
      <c r="Y18" s="32">
        <v>9691.3729999999996</v>
      </c>
      <c r="Z18" s="32">
        <v>10846.977999999999</v>
      </c>
      <c r="AA18" s="32">
        <v>11229.463</v>
      </c>
      <c r="AB18" s="32">
        <v>13589.575999999999</v>
      </c>
      <c r="AC18" s="32">
        <v>13440.098</v>
      </c>
      <c r="AD18" s="32">
        <v>11706.742</v>
      </c>
      <c r="AE18" s="32">
        <v>10970.620999999999</v>
      </c>
      <c r="AF18" s="32">
        <v>11424.700999999999</v>
      </c>
      <c r="AG18" s="32">
        <v>11361.576999999999</v>
      </c>
      <c r="AH18" s="32">
        <v>10381.665000000001</v>
      </c>
      <c r="AI18" s="32">
        <v>12516.449000000001</v>
      </c>
      <c r="AJ18" s="32">
        <v>14768.316999999999</v>
      </c>
      <c r="AK18" s="32">
        <v>17015.32</v>
      </c>
      <c r="AL18" s="32">
        <v>18812.367999999999</v>
      </c>
      <c r="AM18" s="32">
        <v>21886.525009110443</v>
      </c>
      <c r="AN18" s="32">
        <v>23132.753801721981</v>
      </c>
      <c r="AO18" s="32">
        <v>23681.688146374061</v>
      </c>
      <c r="AP18" s="32">
        <v>22716.22803663971</v>
      </c>
      <c r="AQ18" s="32">
        <v>22160.001980252491</v>
      </c>
      <c r="AR18" s="32">
        <v>21757.276592398692</v>
      </c>
      <c r="AS18" s="32">
        <v>21417.897988740471</v>
      </c>
      <c r="AT18" s="32">
        <v>20998.534785548673</v>
      </c>
      <c r="AU18" s="32">
        <v>20622.971961936895</v>
      </c>
      <c r="AV18" s="32">
        <v>20313.939042346767</v>
      </c>
    </row>
    <row r="19" spans="1:48" x14ac:dyDescent="0.2">
      <c r="A19" s="1"/>
      <c r="B19" s="65" t="s">
        <v>162</v>
      </c>
      <c r="C19" s="49"/>
      <c r="D19" s="32">
        <v>43.707999999999842</v>
      </c>
      <c r="E19" s="32">
        <v>41.684000000000623</v>
      </c>
      <c r="F19" s="32">
        <v>42.803999999999263</v>
      </c>
      <c r="G19" s="32">
        <v>42.347000000000236</v>
      </c>
      <c r="H19" s="32">
        <v>31.374000000000166</v>
      </c>
      <c r="I19" s="32">
        <v>27.540000000000546</v>
      </c>
      <c r="J19" s="32">
        <v>23.926000000000812</v>
      </c>
      <c r="K19" s="32">
        <v>17.121000000000038</v>
      </c>
      <c r="L19" s="32">
        <v>17.901000000000124</v>
      </c>
      <c r="M19" s="32">
        <v>16.689000000000121</v>
      </c>
      <c r="N19" s="32">
        <v>16.893000000000015</v>
      </c>
      <c r="O19" s="32">
        <v>18.907000000000082</v>
      </c>
      <c r="P19" s="32">
        <v>25.841999999999715</v>
      </c>
      <c r="Q19" s="32">
        <v>28.296000000000248</v>
      </c>
      <c r="R19" s="32">
        <v>30.051000000000045</v>
      </c>
      <c r="S19" s="32">
        <v>29.020999999999987</v>
      </c>
      <c r="T19" s="32">
        <v>31.527999999999935</v>
      </c>
      <c r="U19" s="32">
        <v>34.035999999999603</v>
      </c>
      <c r="V19" s="32">
        <v>58.129000000000048</v>
      </c>
      <c r="W19" s="32">
        <v>68.729999999999876</v>
      </c>
      <c r="X19" s="32">
        <v>64.012999999999579</v>
      </c>
      <c r="Y19" s="32">
        <v>72.738000000001136</v>
      </c>
      <c r="Z19" s="32">
        <v>71.306000000000864</v>
      </c>
      <c r="AA19" s="32">
        <v>69.774999999999949</v>
      </c>
      <c r="AB19" s="32">
        <v>67.295000000000528</v>
      </c>
      <c r="AC19" s="32">
        <v>63.087000000000103</v>
      </c>
      <c r="AD19" s="32">
        <v>59.566000000000699</v>
      </c>
      <c r="AE19" s="32">
        <v>58.343000000000814</v>
      </c>
      <c r="AF19" s="32">
        <v>56.680000000001371</v>
      </c>
      <c r="AG19" s="32">
        <v>55.425999999999789</v>
      </c>
      <c r="AH19" s="32">
        <v>56.357999999999038</v>
      </c>
      <c r="AI19" s="32">
        <v>61.240000000000123</v>
      </c>
      <c r="AJ19" s="32">
        <v>66.233000000001311</v>
      </c>
      <c r="AK19" s="32">
        <v>68.163000000000125</v>
      </c>
      <c r="AL19" s="32">
        <v>70.122000000002686</v>
      </c>
      <c r="AM19" s="32">
        <v>75.44571719652339</v>
      </c>
      <c r="AN19" s="32">
        <v>77.147666996466896</v>
      </c>
      <c r="AO19" s="32">
        <v>78.004692835650275</v>
      </c>
      <c r="AP19" s="32">
        <v>76.466564394601505</v>
      </c>
      <c r="AQ19" s="32">
        <v>75.56563296503171</v>
      </c>
      <c r="AR19" s="32">
        <v>74.921184834843231</v>
      </c>
      <c r="AS19" s="32">
        <v>74.381372726354527</v>
      </c>
      <c r="AT19" s="32">
        <v>73.71639258007832</v>
      </c>
      <c r="AU19" s="32">
        <v>73.126464898603871</v>
      </c>
      <c r="AV19" s="32">
        <v>72.643567689938635</v>
      </c>
    </row>
    <row r="20" spans="1:48" x14ac:dyDescent="0.2">
      <c r="A20" s="1"/>
      <c r="B20" s="65" t="s">
        <v>163</v>
      </c>
      <c r="C20" s="49"/>
      <c r="D20" s="32">
        <v>73.034000000000006</v>
      </c>
      <c r="E20" s="32">
        <v>78.081999999999994</v>
      </c>
      <c r="F20" s="32">
        <v>74.792000000000002</v>
      </c>
      <c r="G20" s="32">
        <v>99.989000000000004</v>
      </c>
      <c r="H20" s="32">
        <v>89.561000000000007</v>
      </c>
      <c r="I20" s="32">
        <v>103.67700000000001</v>
      </c>
      <c r="J20" s="32">
        <v>139.786</v>
      </c>
      <c r="K20" s="32">
        <v>135.03299999999999</v>
      </c>
      <c r="L20" s="32">
        <v>120.958</v>
      </c>
      <c r="M20" s="32">
        <v>120.932</v>
      </c>
      <c r="N20" s="32">
        <v>120.17700000000001</v>
      </c>
      <c r="O20" s="32">
        <v>122.538</v>
      </c>
      <c r="P20" s="32">
        <v>111.60299999999999</v>
      </c>
      <c r="Q20" s="32">
        <v>169.52199999999999</v>
      </c>
      <c r="R20" s="32">
        <v>171.57</v>
      </c>
      <c r="S20" s="32">
        <v>118.172</v>
      </c>
      <c r="T20" s="32">
        <v>137.52199999999999</v>
      </c>
      <c r="U20" s="32">
        <v>229.827</v>
      </c>
      <c r="V20" s="32">
        <v>246.97900000000001</v>
      </c>
      <c r="W20" s="32">
        <v>167.363</v>
      </c>
      <c r="X20" s="32">
        <v>176.54599999999999</v>
      </c>
      <c r="Y20" s="32">
        <v>194.73099999999999</v>
      </c>
      <c r="Z20" s="32">
        <v>212.65</v>
      </c>
      <c r="AA20" s="32">
        <v>228.36199999999999</v>
      </c>
      <c r="AB20" s="32">
        <v>273.154</v>
      </c>
      <c r="AC20" s="32">
        <v>311.72699999999998</v>
      </c>
      <c r="AD20" s="32">
        <v>127.85899999999999</v>
      </c>
      <c r="AE20" s="32">
        <v>159.95400000000001</v>
      </c>
      <c r="AF20" s="32">
        <v>272.99299999999999</v>
      </c>
      <c r="AG20" s="32">
        <v>247.239</v>
      </c>
      <c r="AH20" s="32">
        <v>285.245</v>
      </c>
      <c r="AI20" s="32">
        <v>389.428</v>
      </c>
      <c r="AJ20" s="32">
        <v>782.12400000000002</v>
      </c>
      <c r="AK20" s="32">
        <v>678.94500000000005</v>
      </c>
      <c r="AL20" s="32">
        <v>872.33900000000006</v>
      </c>
      <c r="AM20" s="32">
        <v>1030.1652842714664</v>
      </c>
      <c r="AN20" s="32">
        <v>817.17569587366449</v>
      </c>
      <c r="AO20" s="32">
        <v>788.53442690327449</v>
      </c>
      <c r="AP20" s="32">
        <v>820.20988184904309</v>
      </c>
      <c r="AQ20" s="32">
        <v>829.48815318950949</v>
      </c>
      <c r="AR20" s="32">
        <v>840.97457899220933</v>
      </c>
      <c r="AS20" s="32">
        <v>852.63785672346955</v>
      </c>
      <c r="AT20" s="32">
        <v>868.29728605591083</v>
      </c>
      <c r="AU20" s="32">
        <v>885.72004691697873</v>
      </c>
      <c r="AV20" s="32">
        <v>901.59019072202727</v>
      </c>
    </row>
    <row r="21" spans="1:48" x14ac:dyDescent="0.2">
      <c r="A21" s="1"/>
      <c r="B21" s="65" t="s">
        <v>156</v>
      </c>
      <c r="C21" s="49"/>
      <c r="D21" s="32">
        <v>10.675000000000001</v>
      </c>
      <c r="E21" s="32">
        <v>9.8219999999999992</v>
      </c>
      <c r="F21" s="32">
        <v>8.9700000000000006</v>
      </c>
      <c r="G21" s="32">
        <v>8.1180000000000003</v>
      </c>
      <c r="H21" s="32">
        <v>7.266</v>
      </c>
      <c r="I21" s="32">
        <v>6.4130000000000003</v>
      </c>
      <c r="J21" s="32">
        <v>5.5609999999999999</v>
      </c>
      <c r="K21" s="32">
        <v>4.7089999999999996</v>
      </c>
      <c r="L21" s="32">
        <v>3.8570000000000002</v>
      </c>
      <c r="M21" s="32">
        <v>3.004</v>
      </c>
      <c r="N21" s="32">
        <v>2.1520000000000001</v>
      </c>
      <c r="O21" s="32">
        <v>2.2679999999999998</v>
      </c>
      <c r="P21" s="32">
        <v>2.3559999999999999</v>
      </c>
      <c r="Q21" s="32">
        <v>3.95</v>
      </c>
      <c r="R21" s="32">
        <v>9.0670000000000002</v>
      </c>
      <c r="S21" s="32">
        <v>12.472</v>
      </c>
      <c r="T21" s="32">
        <v>13.176</v>
      </c>
      <c r="U21" s="32">
        <v>8.9629999999999992</v>
      </c>
      <c r="V21" s="32">
        <v>7.2949999999999999</v>
      </c>
      <c r="W21" s="32">
        <v>8.8789999999999996</v>
      </c>
      <c r="X21" s="32">
        <v>9.8870000000000005</v>
      </c>
      <c r="Y21" s="32">
        <v>10.337</v>
      </c>
      <c r="Z21" s="32">
        <v>9.4090000000000007</v>
      </c>
      <c r="AA21" s="32">
        <v>9.5470000000000006</v>
      </c>
      <c r="AB21" s="32">
        <v>9.9629999999999992</v>
      </c>
      <c r="AC21" s="32">
        <v>8.4149999999999991</v>
      </c>
      <c r="AD21" s="32">
        <v>10.481</v>
      </c>
      <c r="AE21" s="32">
        <v>8.8190000000000008</v>
      </c>
      <c r="AF21" s="32">
        <v>9.7330000000000005</v>
      </c>
      <c r="AG21" s="32">
        <v>8.3780000000000001</v>
      </c>
      <c r="AH21" s="32">
        <v>9.9179999999999993</v>
      </c>
      <c r="AI21" s="32">
        <v>9.6140000000000008</v>
      </c>
      <c r="AJ21" s="32">
        <v>9.3930000000000007</v>
      </c>
      <c r="AK21" s="32">
        <v>9.3079999999999998</v>
      </c>
      <c r="AL21" s="32">
        <v>9.7789999999999999</v>
      </c>
      <c r="AM21" s="32">
        <v>9.5933536652002953</v>
      </c>
      <c r="AN21" s="32">
        <v>9.327486139206778</v>
      </c>
      <c r="AO21" s="32">
        <v>9.2278107969235101</v>
      </c>
      <c r="AP21" s="32">
        <v>9.0987489490711351</v>
      </c>
      <c r="AQ21" s="32">
        <v>9.1012695552898268</v>
      </c>
      <c r="AR21" s="32">
        <v>9.1131653620336373</v>
      </c>
      <c r="AS21" s="32">
        <v>9.1199702074803533</v>
      </c>
      <c r="AT21" s="32">
        <v>9.1149151379859337</v>
      </c>
      <c r="AU21" s="32">
        <v>9.1171551172197063</v>
      </c>
      <c r="AV21" s="32">
        <v>9.1225516005848544</v>
      </c>
    </row>
    <row r="22" spans="1:48" x14ac:dyDescent="0.2">
      <c r="A22" s="1"/>
      <c r="B22" s="65" t="s">
        <v>157</v>
      </c>
      <c r="C22" s="49"/>
      <c r="D22" s="32">
        <v>139.66200000000001</v>
      </c>
      <c r="E22" s="32">
        <v>-46.933</v>
      </c>
      <c r="F22" s="32">
        <v>72.816000000000003</v>
      </c>
      <c r="G22" s="32">
        <v>144.39500000000001</v>
      </c>
      <c r="H22" s="32">
        <v>-90.400999999999996</v>
      </c>
      <c r="I22" s="32">
        <v>175.66</v>
      </c>
      <c r="J22" s="32">
        <v>69.091999999999999</v>
      </c>
      <c r="K22" s="32">
        <v>111.663</v>
      </c>
      <c r="L22" s="32">
        <v>-34.048000000000002</v>
      </c>
      <c r="M22" s="32">
        <v>-53.578000000000003</v>
      </c>
      <c r="N22" s="32">
        <v>-29.225999999999999</v>
      </c>
      <c r="O22" s="32">
        <v>-154.078</v>
      </c>
      <c r="P22" s="32">
        <v>-133.405</v>
      </c>
      <c r="Q22" s="32">
        <v>34.174999999999997</v>
      </c>
      <c r="R22" s="32">
        <v>83.807000000000002</v>
      </c>
      <c r="S22" s="32">
        <v>142.83000000000001</v>
      </c>
      <c r="T22" s="32">
        <v>156.91</v>
      </c>
      <c r="U22" s="32">
        <v>-161.77000000000001</v>
      </c>
      <c r="V22" s="32">
        <v>-93.936999999999998</v>
      </c>
      <c r="W22" s="32">
        <v>-69.807000000000002</v>
      </c>
      <c r="X22" s="32">
        <v>9.6150000000000002</v>
      </c>
      <c r="Y22" s="32">
        <v>165.00299999999999</v>
      </c>
      <c r="Z22" s="32">
        <v>-74.091999999999999</v>
      </c>
      <c r="AA22" s="32">
        <v>-253.649</v>
      </c>
      <c r="AB22" s="32">
        <v>170.85900000000001</v>
      </c>
      <c r="AC22" s="32">
        <v>232.46199999999999</v>
      </c>
      <c r="AD22" s="32">
        <v>14.67</v>
      </c>
      <c r="AE22" s="32">
        <v>442.36399999999998</v>
      </c>
      <c r="AF22" s="32">
        <v>-3.532</v>
      </c>
      <c r="AG22" s="32">
        <v>-34.771999999999998</v>
      </c>
      <c r="AH22" s="32">
        <v>112.777</v>
      </c>
      <c r="AI22" s="32">
        <v>-66.911000000000001</v>
      </c>
      <c r="AJ22" s="32">
        <v>-425.20800000000003</v>
      </c>
      <c r="AK22" s="32">
        <v>-375.90100000000001</v>
      </c>
      <c r="AL22" s="32">
        <v>-422.99900000000002</v>
      </c>
      <c r="AM22" s="32">
        <v>26.301689789033176</v>
      </c>
      <c r="AN22" s="32">
        <v>249.69387472130057</v>
      </c>
      <c r="AO22" s="32">
        <v>105.49444920409405</v>
      </c>
      <c r="AP22" s="32">
        <v>60.511479259164688</v>
      </c>
      <c r="AQ22" s="32">
        <v>24.319690517313838</v>
      </c>
      <c r="AR22" s="32">
        <v>-26.007066695406042</v>
      </c>
      <c r="AS22" s="32">
        <v>-83.502620520901132</v>
      </c>
      <c r="AT22" s="32">
        <v>-58.118689623006418</v>
      </c>
      <c r="AU22" s="32">
        <v>-40.424791681800357</v>
      </c>
      <c r="AV22" s="32">
        <v>-31.889278308431159</v>
      </c>
    </row>
    <row r="23" spans="1:48" x14ac:dyDescent="0.2">
      <c r="A23" s="1"/>
      <c r="B23" s="65"/>
      <c r="C23" s="49"/>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row>
    <row r="24" spans="1:48" x14ac:dyDescent="0.2">
      <c r="A24" s="1"/>
      <c r="B24" s="64" t="s">
        <v>164</v>
      </c>
      <c r="C24" s="49"/>
      <c r="D24" s="32">
        <v>515.25900000000001</v>
      </c>
      <c r="E24" s="32">
        <v>525.09199999999998</v>
      </c>
      <c r="F24" s="32">
        <v>444.55099999999999</v>
      </c>
      <c r="G24" s="32">
        <v>505.18</v>
      </c>
      <c r="H24" s="32">
        <v>525.48699999999997</v>
      </c>
      <c r="I24" s="32">
        <v>608.67200000000003</v>
      </c>
      <c r="J24" s="32">
        <v>653.29300000000001</v>
      </c>
      <c r="K24" s="32">
        <v>675.99</v>
      </c>
      <c r="L24" s="32">
        <v>813.18700000000001</v>
      </c>
      <c r="M24" s="32">
        <v>841.94799999999998</v>
      </c>
      <c r="N24" s="32">
        <v>847.82899999999995</v>
      </c>
      <c r="O24" s="32">
        <v>921.12300000000005</v>
      </c>
      <c r="P24" s="32">
        <v>896.654</v>
      </c>
      <c r="Q24" s="32">
        <v>1058.4390000000001</v>
      </c>
      <c r="R24" s="32">
        <v>1211.1379999999999</v>
      </c>
      <c r="S24" s="32">
        <v>1175.769</v>
      </c>
      <c r="T24" s="32">
        <v>1137.876</v>
      </c>
      <c r="U24" s="32">
        <v>1107.5609999999999</v>
      </c>
      <c r="V24" s="32">
        <v>1083.2080000000001</v>
      </c>
      <c r="W24" s="32">
        <v>918.14200000000005</v>
      </c>
      <c r="X24" s="32">
        <v>886.80700000000002</v>
      </c>
      <c r="Y24" s="32">
        <v>951.94600000000003</v>
      </c>
      <c r="Z24" s="32">
        <v>2366.1379999999999</v>
      </c>
      <c r="AA24" s="32">
        <v>1886.691</v>
      </c>
      <c r="AB24" s="32">
        <v>1713.0250000000001</v>
      </c>
      <c r="AC24" s="32">
        <v>1431.94</v>
      </c>
      <c r="AD24" s="32">
        <v>1568.3989999999999</v>
      </c>
      <c r="AE24" s="32">
        <v>1303.2719999999999</v>
      </c>
      <c r="AF24" s="32">
        <v>1258.7149999999999</v>
      </c>
      <c r="AG24" s="32">
        <v>1366.627</v>
      </c>
      <c r="AH24" s="32">
        <v>1478.538</v>
      </c>
      <c r="AI24" s="32">
        <v>1570.645</v>
      </c>
      <c r="AJ24" s="32">
        <v>2656.7910000000002</v>
      </c>
      <c r="AK24" s="32">
        <v>2934.6370000000002</v>
      </c>
      <c r="AL24" s="32">
        <v>2699.828</v>
      </c>
      <c r="AM24" s="32">
        <v>1878.5066287144862</v>
      </c>
      <c r="AN24" s="32">
        <v>1791.8718977733092</v>
      </c>
      <c r="AO24" s="32">
        <v>1711.0895016799518</v>
      </c>
      <c r="AP24" s="32">
        <v>1748.3547255784065</v>
      </c>
      <c r="AQ24" s="32">
        <v>1797.4801966518876</v>
      </c>
      <c r="AR24" s="32">
        <v>1841.6826056236591</v>
      </c>
      <c r="AS24" s="32">
        <v>1866.3841659693758</v>
      </c>
      <c r="AT24" s="32">
        <v>1879.587045883052</v>
      </c>
      <c r="AU24" s="32">
        <v>1890.8480029373691</v>
      </c>
      <c r="AV24" s="32">
        <v>1913.6520367596236</v>
      </c>
    </row>
    <row r="25" spans="1:48" x14ac:dyDescent="0.2">
      <c r="A25" s="1"/>
      <c r="B25" s="66" t="s">
        <v>165</v>
      </c>
      <c r="C25" s="49"/>
      <c r="D25" s="35">
        <v>0</v>
      </c>
      <c r="E25" s="35">
        <v>0</v>
      </c>
      <c r="F25" s="35">
        <v>0</v>
      </c>
      <c r="G25" s="35">
        <v>0</v>
      </c>
      <c r="H25" s="35">
        <v>0</v>
      </c>
      <c r="I25" s="35">
        <v>0</v>
      </c>
      <c r="J25" s="35">
        <v>0</v>
      </c>
      <c r="K25" s="35">
        <v>0</v>
      </c>
      <c r="L25" s="35">
        <v>0</v>
      </c>
      <c r="M25" s="35">
        <v>0</v>
      </c>
      <c r="N25" s="35">
        <v>0</v>
      </c>
      <c r="O25" s="35">
        <v>0</v>
      </c>
      <c r="P25" s="35">
        <v>0</v>
      </c>
      <c r="Q25" s="35">
        <v>0</v>
      </c>
      <c r="R25" s="35">
        <v>0</v>
      </c>
      <c r="S25" s="35">
        <v>0</v>
      </c>
      <c r="T25" s="35">
        <v>0</v>
      </c>
      <c r="U25" s="35">
        <v>0</v>
      </c>
      <c r="V25" s="35">
        <v>0</v>
      </c>
      <c r="W25" s="35">
        <v>4.3999999999999997E-2</v>
      </c>
      <c r="X25" s="35">
        <v>9.0999999999999998E-2</v>
      </c>
      <c r="Y25" s="35">
        <v>9.0999999999999998E-2</v>
      </c>
      <c r="Z25" s="35">
        <v>4.7E-2</v>
      </c>
      <c r="AA25" s="35">
        <v>0.32300000000000001</v>
      </c>
      <c r="AB25" s="35">
        <v>0.42</v>
      </c>
      <c r="AC25" s="35">
        <v>5.3869999999999996</v>
      </c>
      <c r="AD25" s="35">
        <v>6.2539999999999996</v>
      </c>
      <c r="AE25" s="35">
        <v>6.1980000000000004</v>
      </c>
      <c r="AF25" s="35">
        <v>0.433</v>
      </c>
      <c r="AG25" s="35">
        <v>0.13800000000000001</v>
      </c>
      <c r="AH25" s="35">
        <v>0.158</v>
      </c>
      <c r="AI25" s="35">
        <v>0.158</v>
      </c>
      <c r="AJ25" s="35">
        <v>3.4000000000000002E-2</v>
      </c>
      <c r="AK25" s="35">
        <v>0.105</v>
      </c>
      <c r="AL25" s="35">
        <v>0.17699999999999999</v>
      </c>
      <c r="AM25" s="35">
        <v>0.14902129734912373</v>
      </c>
      <c r="AN25" s="35">
        <v>0.13181433367962148</v>
      </c>
      <c r="AO25" s="35">
        <v>0.12067419710385197</v>
      </c>
      <c r="AP25" s="35">
        <v>0.11389921122460656</v>
      </c>
      <c r="AQ25" s="35">
        <v>0.10972058388020534</v>
      </c>
      <c r="AR25" s="35">
        <v>0.10728939960994943</v>
      </c>
      <c r="AS25" s="35">
        <v>0.10592725315626461</v>
      </c>
      <c r="AT25" s="35">
        <v>0.10517933435287641</v>
      </c>
      <c r="AU25" s="35">
        <v>0.10477520929421102</v>
      </c>
      <c r="AV25" s="35">
        <v>0.1045434650617546</v>
      </c>
    </row>
    <row r="26" spans="1:48" x14ac:dyDescent="0.2">
      <c r="A26" s="1"/>
      <c r="B26" s="66" t="s">
        <v>166</v>
      </c>
      <c r="C26" s="49"/>
      <c r="D26" s="35">
        <v>0</v>
      </c>
      <c r="E26" s="35">
        <v>0</v>
      </c>
      <c r="F26" s="35">
        <v>0</v>
      </c>
      <c r="G26" s="35">
        <v>0</v>
      </c>
      <c r="H26" s="35">
        <v>0</v>
      </c>
      <c r="I26" s="35">
        <v>0</v>
      </c>
      <c r="J26" s="35">
        <v>0</v>
      </c>
      <c r="K26" s="35">
        <v>0</v>
      </c>
      <c r="L26" s="35">
        <v>0</v>
      </c>
      <c r="M26" s="35">
        <v>0</v>
      </c>
      <c r="N26" s="35">
        <v>0</v>
      </c>
      <c r="O26" s="35">
        <v>0</v>
      </c>
      <c r="P26" s="35">
        <v>0</v>
      </c>
      <c r="Q26" s="35">
        <v>0</v>
      </c>
      <c r="R26" s="35">
        <v>0</v>
      </c>
      <c r="S26" s="35">
        <v>0</v>
      </c>
      <c r="T26" s="35">
        <v>0</v>
      </c>
      <c r="U26" s="35">
        <v>0</v>
      </c>
      <c r="V26" s="35">
        <v>262.58699999999999</v>
      </c>
      <c r="W26" s="35">
        <v>275.55799999999999</v>
      </c>
      <c r="X26" s="35">
        <v>295.66000000000003</v>
      </c>
      <c r="Y26" s="35">
        <v>284.97199999999998</v>
      </c>
      <c r="Z26" s="35">
        <v>311.94200000000001</v>
      </c>
      <c r="AA26" s="35">
        <v>351.226</v>
      </c>
      <c r="AB26" s="35">
        <v>384.75900000000001</v>
      </c>
      <c r="AC26" s="35">
        <v>381.84300000000002</v>
      </c>
      <c r="AD26" s="35">
        <v>356.62400000000002</v>
      </c>
      <c r="AE26" s="35">
        <v>360.82600000000002</v>
      </c>
      <c r="AF26" s="35">
        <v>353.79199999999997</v>
      </c>
      <c r="AG26" s="35">
        <v>352.09500000000003</v>
      </c>
      <c r="AH26" s="35">
        <v>389.428</v>
      </c>
      <c r="AI26" s="35">
        <v>463.661</v>
      </c>
      <c r="AJ26" s="35">
        <v>494.36500000000001</v>
      </c>
      <c r="AK26" s="35">
        <v>448.678</v>
      </c>
      <c r="AL26" s="35">
        <v>507.36099999999999</v>
      </c>
      <c r="AM26" s="35">
        <v>487.26662925564057</v>
      </c>
      <c r="AN26" s="35">
        <v>488.20706659562927</v>
      </c>
      <c r="AO26" s="35">
        <v>487.4561510334978</v>
      </c>
      <c r="AP26" s="35">
        <v>486.83093424233141</v>
      </c>
      <c r="AQ26" s="35">
        <v>486.80858175371731</v>
      </c>
      <c r="AR26" s="35">
        <v>486.87148849237457</v>
      </c>
      <c r="AS26" s="35">
        <v>487.0403667737931</v>
      </c>
      <c r="AT26" s="35">
        <v>487.22596519700107</v>
      </c>
      <c r="AU26" s="35">
        <v>487.28219325774501</v>
      </c>
      <c r="AV26" s="35">
        <v>487.2690265501015</v>
      </c>
    </row>
    <row r="27" spans="1:48" x14ac:dyDescent="0.2">
      <c r="A27" s="1"/>
      <c r="B27" s="66" t="s">
        <v>167</v>
      </c>
      <c r="C27" s="49"/>
      <c r="D27" s="35">
        <v>79.834999999999994</v>
      </c>
      <c r="E27" s="35">
        <v>80.225999999999999</v>
      </c>
      <c r="F27" s="35">
        <v>80.616</v>
      </c>
      <c r="G27" s="35">
        <v>82.888999999999996</v>
      </c>
      <c r="H27" s="35">
        <v>122.31699999999999</v>
      </c>
      <c r="I27" s="35">
        <v>94.902000000000001</v>
      </c>
      <c r="J27" s="35">
        <v>115.215</v>
      </c>
      <c r="K27" s="35">
        <v>101.396</v>
      </c>
      <c r="L27" s="35">
        <v>150.22800000000001</v>
      </c>
      <c r="M27" s="35">
        <v>101.72799999999999</v>
      </c>
      <c r="N27" s="35">
        <v>93.870999999999995</v>
      </c>
      <c r="O27" s="35">
        <v>121.869</v>
      </c>
      <c r="P27" s="35">
        <v>92.995000000000005</v>
      </c>
      <c r="Q27" s="35">
        <v>274.2</v>
      </c>
      <c r="R27" s="35">
        <v>362.91500000000002</v>
      </c>
      <c r="S27" s="35">
        <v>251.88399999999999</v>
      </c>
      <c r="T27" s="35">
        <v>114.02500000000001</v>
      </c>
      <c r="U27" s="35">
        <v>98.117999999999995</v>
      </c>
      <c r="V27" s="35">
        <v>116.721</v>
      </c>
      <c r="W27" s="35">
        <v>87.274000000000001</v>
      </c>
      <c r="X27" s="35">
        <v>156.72800000000001</v>
      </c>
      <c r="Y27" s="35">
        <v>188.279</v>
      </c>
      <c r="Z27" s="35">
        <v>191.22900000000001</v>
      </c>
      <c r="AA27" s="35">
        <v>115.295</v>
      </c>
      <c r="AB27" s="35">
        <v>175.68299999999999</v>
      </c>
      <c r="AC27" s="35">
        <v>181.32</v>
      </c>
      <c r="AD27" s="35">
        <v>229.71199999999999</v>
      </c>
      <c r="AE27" s="35">
        <v>156.41499999999999</v>
      </c>
      <c r="AF27" s="35">
        <v>127.58799999999999</v>
      </c>
      <c r="AG27" s="35">
        <v>322.41199999999998</v>
      </c>
      <c r="AH27" s="35">
        <v>165.49</v>
      </c>
      <c r="AI27" s="35">
        <v>195.233</v>
      </c>
      <c r="AJ27" s="35">
        <v>184.363</v>
      </c>
      <c r="AK27" s="35">
        <v>238.636</v>
      </c>
      <c r="AL27" s="35">
        <v>201.27</v>
      </c>
      <c r="AM27" s="35">
        <v>226.96899850979145</v>
      </c>
      <c r="AN27" s="35">
        <v>241.82558432772788</v>
      </c>
      <c r="AO27" s="35">
        <v>236.12958176286151</v>
      </c>
      <c r="AP27" s="35">
        <v>238.03078850179912</v>
      </c>
      <c r="AQ27" s="35">
        <v>240.08968243032109</v>
      </c>
      <c r="AR27" s="35">
        <v>241.86087505348507</v>
      </c>
      <c r="AS27" s="35">
        <v>243.98072198636123</v>
      </c>
      <c r="AT27" s="35">
        <v>245.9419116560403</v>
      </c>
      <c r="AU27" s="35">
        <v>247.47920710307056</v>
      </c>
      <c r="AV27" s="35">
        <v>249.38248528453295</v>
      </c>
    </row>
    <row r="28" spans="1:48" x14ac:dyDescent="0.2">
      <c r="A28" s="1"/>
      <c r="B28" s="66" t="s">
        <v>168</v>
      </c>
      <c r="C28" s="49"/>
      <c r="D28" s="32">
        <v>289.33699999999999</v>
      </c>
      <c r="E28" s="32">
        <v>302.53800000000001</v>
      </c>
      <c r="F28" s="32">
        <v>219.054</v>
      </c>
      <c r="G28" s="32">
        <v>262.87</v>
      </c>
      <c r="H28" s="32">
        <v>224.97300000000001</v>
      </c>
      <c r="I28" s="32">
        <v>321.96100000000001</v>
      </c>
      <c r="J28" s="32">
        <v>329.44499999999999</v>
      </c>
      <c r="K28" s="32">
        <v>373.15300000000002</v>
      </c>
      <c r="L28" s="32">
        <v>453.03699999999998</v>
      </c>
      <c r="M28" s="32">
        <v>524.053</v>
      </c>
      <c r="N28" s="32">
        <v>499.61900000000003</v>
      </c>
      <c r="O28" s="32">
        <v>537.88199999999995</v>
      </c>
      <c r="P28" s="32">
        <v>555.42499999999995</v>
      </c>
      <c r="Q28" s="32">
        <v>521.15700000000004</v>
      </c>
      <c r="R28" s="32">
        <v>560.80399999999997</v>
      </c>
      <c r="S28" s="32">
        <v>521.81600000000003</v>
      </c>
      <c r="T28" s="32">
        <v>674.322</v>
      </c>
      <c r="U28" s="32">
        <v>634.19000000000005</v>
      </c>
      <c r="V28" s="32">
        <v>703.9</v>
      </c>
      <c r="W28" s="32">
        <v>555.26700000000005</v>
      </c>
      <c r="X28" s="32">
        <v>434.32799999999997</v>
      </c>
      <c r="Y28" s="32">
        <v>478.60500000000002</v>
      </c>
      <c r="Z28" s="32">
        <v>1862.921</v>
      </c>
      <c r="AA28" s="32">
        <v>1419.847</v>
      </c>
      <c r="AB28" s="32">
        <v>1152.163</v>
      </c>
      <c r="AC28" s="32">
        <v>863.38900000000001</v>
      </c>
      <c r="AD28" s="32">
        <v>975.81</v>
      </c>
      <c r="AE28" s="32">
        <v>779.83299999999997</v>
      </c>
      <c r="AF28" s="32">
        <v>776.90099999999995</v>
      </c>
      <c r="AG28" s="32">
        <v>691.98199999999997</v>
      </c>
      <c r="AH28" s="32">
        <v>923.46299999999997</v>
      </c>
      <c r="AI28" s="32">
        <v>911.59299999999996</v>
      </c>
      <c r="AJ28" s="32">
        <v>1978.029</v>
      </c>
      <c r="AK28" s="32">
        <v>2247.2190000000001</v>
      </c>
      <c r="AL28" s="32">
        <v>1991.021</v>
      </c>
      <c r="AM28" s="32">
        <v>1164.121979651705</v>
      </c>
      <c r="AN28" s="32">
        <v>1061.7074325162723</v>
      </c>
      <c r="AO28" s="32">
        <v>987.38309468648868</v>
      </c>
      <c r="AP28" s="32">
        <v>1023.3791036230513</v>
      </c>
      <c r="AQ28" s="32">
        <v>1070.4722118839691</v>
      </c>
      <c r="AR28" s="32">
        <v>1112.8429526781895</v>
      </c>
      <c r="AS28" s="32">
        <v>1135.2571499560652</v>
      </c>
      <c r="AT28" s="32">
        <v>1146.3139896956577</v>
      </c>
      <c r="AU28" s="32">
        <v>1155.9818273672593</v>
      </c>
      <c r="AV28" s="32">
        <v>1176.8959814599273</v>
      </c>
    </row>
    <row r="29" spans="1:48" x14ac:dyDescent="0.2">
      <c r="A29" s="1"/>
      <c r="B29" s="67" t="s">
        <v>221</v>
      </c>
      <c r="C29" s="49"/>
      <c r="D29" s="32">
        <v>0</v>
      </c>
      <c r="E29" s="32">
        <v>0</v>
      </c>
      <c r="F29" s="32">
        <v>0</v>
      </c>
      <c r="G29" s="32">
        <v>0</v>
      </c>
      <c r="H29" s="32">
        <v>0</v>
      </c>
      <c r="I29" s="32">
        <v>0</v>
      </c>
      <c r="J29" s="32">
        <v>0</v>
      </c>
      <c r="K29" s="32">
        <v>0</v>
      </c>
      <c r="L29" s="32">
        <v>0</v>
      </c>
      <c r="M29" s="32">
        <v>0</v>
      </c>
      <c r="N29" s="32">
        <v>0</v>
      </c>
      <c r="O29" s="32">
        <v>0</v>
      </c>
      <c r="P29" s="32">
        <v>0</v>
      </c>
      <c r="Q29" s="32">
        <v>0</v>
      </c>
      <c r="R29" s="32">
        <v>0</v>
      </c>
      <c r="S29" s="32">
        <v>117.68899999999999</v>
      </c>
      <c r="T29" s="32">
        <v>132.79</v>
      </c>
      <c r="U29" s="32">
        <v>88.953999999999994</v>
      </c>
      <c r="V29" s="32">
        <v>248.982</v>
      </c>
      <c r="W29" s="32">
        <v>328.89600000000002</v>
      </c>
      <c r="X29" s="32">
        <v>200.61500000000001</v>
      </c>
      <c r="Y29" s="32">
        <v>254.06899999999999</v>
      </c>
      <c r="Z29" s="32">
        <v>1288.664</v>
      </c>
      <c r="AA29" s="32">
        <v>840.58399999999995</v>
      </c>
      <c r="AB29" s="32">
        <v>637.61</v>
      </c>
      <c r="AC29" s="32">
        <v>424.32600000000002</v>
      </c>
      <c r="AD29" s="32">
        <v>232.31399999999999</v>
      </c>
      <c r="AE29" s="32">
        <v>300.61599999999999</v>
      </c>
      <c r="AF29" s="32">
        <v>364.601</v>
      </c>
      <c r="AG29" s="32">
        <v>420.38600000000002</v>
      </c>
      <c r="AH29" s="32">
        <v>312.39999999999998</v>
      </c>
      <c r="AI29" s="32">
        <v>392.05599999999998</v>
      </c>
      <c r="AJ29" s="32">
        <v>1358.0139999999999</v>
      </c>
      <c r="AK29" s="32">
        <v>1724.7529999999999</v>
      </c>
      <c r="AL29" s="32">
        <v>1310.125</v>
      </c>
      <c r="AM29" s="32">
        <v>572.30791167421307</v>
      </c>
      <c r="AN29" s="32">
        <v>444.18367810940799</v>
      </c>
      <c r="AO29" s="32">
        <v>350.7961064799108</v>
      </c>
      <c r="AP29" s="32">
        <v>392.40154049612693</v>
      </c>
      <c r="AQ29" s="32">
        <v>443.7813936911536</v>
      </c>
      <c r="AR29" s="32">
        <v>489.37297612483468</v>
      </c>
      <c r="AS29" s="32">
        <v>514.8514639161217</v>
      </c>
      <c r="AT29" s="32">
        <v>530.34548000793188</v>
      </c>
      <c r="AU29" s="32">
        <v>543.61349322775266</v>
      </c>
      <c r="AV29" s="32">
        <v>568.43123167345527</v>
      </c>
    </row>
    <row r="30" spans="1:48" x14ac:dyDescent="0.2">
      <c r="A30" s="1"/>
      <c r="B30" s="66"/>
      <c r="C30" s="49"/>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row>
    <row r="31" spans="1:48" x14ac:dyDescent="0.2">
      <c r="A31" s="1"/>
      <c r="B31" s="64" t="s">
        <v>169</v>
      </c>
      <c r="C31" s="49"/>
      <c r="D31" s="32">
        <v>9784.4509999999991</v>
      </c>
      <c r="E31" s="32">
        <v>9377.9269999999997</v>
      </c>
      <c r="F31" s="32">
        <v>9449.8420000000006</v>
      </c>
      <c r="G31" s="32">
        <v>8997.1759999999995</v>
      </c>
      <c r="H31" s="32">
        <v>9566.9740000000002</v>
      </c>
      <c r="I31" s="32">
        <v>9077.8209999999999</v>
      </c>
      <c r="J31" s="32">
        <v>11233.181</v>
      </c>
      <c r="K31" s="32">
        <v>10506.721</v>
      </c>
      <c r="L31" s="32">
        <v>9782.8889999999992</v>
      </c>
      <c r="M31" s="32">
        <v>9281.3529999999992</v>
      </c>
      <c r="N31" s="32">
        <v>9530.4330000000009</v>
      </c>
      <c r="O31" s="32">
        <v>10357.27</v>
      </c>
      <c r="P31" s="32">
        <v>9729.098</v>
      </c>
      <c r="Q31" s="32">
        <v>12024.596</v>
      </c>
      <c r="R31" s="32">
        <v>13363.741</v>
      </c>
      <c r="S31" s="32">
        <v>12903.38</v>
      </c>
      <c r="T31" s="32">
        <v>13271.003000000001</v>
      </c>
      <c r="U31" s="32">
        <v>16253.499</v>
      </c>
      <c r="V31" s="32">
        <v>17753.627</v>
      </c>
      <c r="W31" s="32">
        <v>16449.277999999998</v>
      </c>
      <c r="X31" s="32">
        <v>17444.928</v>
      </c>
      <c r="Y31" s="32">
        <v>23091.636999999999</v>
      </c>
      <c r="Z31" s="32">
        <v>24945.148000000001</v>
      </c>
      <c r="AA31" s="32">
        <v>26540.12</v>
      </c>
      <c r="AB31" s="32">
        <v>26395.544999999998</v>
      </c>
      <c r="AC31" s="32">
        <v>25045.187000000002</v>
      </c>
      <c r="AD31" s="32">
        <v>22513.208999999999</v>
      </c>
      <c r="AE31" s="32">
        <v>21910.631000000001</v>
      </c>
      <c r="AF31" s="32">
        <v>22491.620999999999</v>
      </c>
      <c r="AG31" s="32">
        <v>22326.212</v>
      </c>
      <c r="AH31" s="32">
        <v>21925.446</v>
      </c>
      <c r="AI31" s="32">
        <v>29043.437000000002</v>
      </c>
      <c r="AJ31" s="32">
        <v>32066.9</v>
      </c>
      <c r="AK31" s="32">
        <v>35327.078000000001</v>
      </c>
      <c r="AL31" s="32">
        <v>34119.207999999999</v>
      </c>
      <c r="AM31" s="32">
        <v>36586.184980251637</v>
      </c>
      <c r="AN31" s="32">
        <v>37447.495774172421</v>
      </c>
      <c r="AO31" s="32">
        <v>38608.309388275258</v>
      </c>
      <c r="AP31" s="32">
        <v>38003.845154355702</v>
      </c>
      <c r="AQ31" s="32">
        <v>37495.206291497168</v>
      </c>
      <c r="AR31" s="32">
        <v>37109.821839823519</v>
      </c>
      <c r="AS31" s="32">
        <v>36809.472578725101</v>
      </c>
      <c r="AT31" s="32">
        <v>36585.640031101335</v>
      </c>
      <c r="AU31" s="32">
        <v>36455.548344299677</v>
      </c>
      <c r="AV31" s="32">
        <v>36335.096314878276</v>
      </c>
    </row>
    <row r="32" spans="1:48" x14ac:dyDescent="0.2">
      <c r="A32" s="1"/>
      <c r="B32" s="65"/>
      <c r="C32" s="49"/>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35"/>
      <c r="AJ32" s="1"/>
      <c r="AK32" s="1"/>
      <c r="AL32" s="1"/>
      <c r="AM32" s="1"/>
      <c r="AN32" s="1"/>
      <c r="AO32" s="1"/>
      <c r="AP32" s="1"/>
      <c r="AQ32" s="1"/>
      <c r="AR32" s="1"/>
      <c r="AS32" s="1"/>
      <c r="AT32" s="1"/>
      <c r="AU32" s="1"/>
      <c r="AV32" s="1"/>
    </row>
    <row r="33" spans="1:48" x14ac:dyDescent="0.2">
      <c r="A33" s="1"/>
      <c r="B33" s="64" t="s">
        <v>103</v>
      </c>
      <c r="C33" s="49"/>
      <c r="D33" s="32">
        <v>5566.8459999999995</v>
      </c>
      <c r="E33" s="32">
        <v>5352.3710000000001</v>
      </c>
      <c r="F33" s="32">
        <v>5165.4889999999996</v>
      </c>
      <c r="G33" s="32">
        <v>5530.1440000000002</v>
      </c>
      <c r="H33" s="32">
        <v>5286.4129999999996</v>
      </c>
      <c r="I33" s="32">
        <v>5388.3980000000001</v>
      </c>
      <c r="J33" s="32">
        <v>5403.7169999999996</v>
      </c>
      <c r="K33" s="32">
        <v>6071.0889999999999</v>
      </c>
      <c r="L33" s="32">
        <v>6036.2290000000003</v>
      </c>
      <c r="M33" s="32">
        <v>6248.2780000000002</v>
      </c>
      <c r="N33" s="32">
        <v>6625.3389999999999</v>
      </c>
      <c r="O33" s="32">
        <v>6877.4449999999997</v>
      </c>
      <c r="P33" s="32">
        <v>6679.6369999999997</v>
      </c>
      <c r="Q33" s="32">
        <v>7309.3109999999997</v>
      </c>
      <c r="R33" s="32">
        <v>7695.5219999999999</v>
      </c>
      <c r="S33" s="32">
        <v>8260.09</v>
      </c>
      <c r="T33" s="32">
        <v>8863.0779999999995</v>
      </c>
      <c r="U33" s="32">
        <v>10357.966</v>
      </c>
      <c r="V33" s="32">
        <v>11128.147000000001</v>
      </c>
      <c r="W33" s="32">
        <v>10358.450000000001</v>
      </c>
      <c r="X33" s="32">
        <v>10344.556</v>
      </c>
      <c r="Y33" s="32">
        <v>11978.446</v>
      </c>
      <c r="Z33" s="32">
        <v>14982.901</v>
      </c>
      <c r="AA33" s="32">
        <v>13865.115</v>
      </c>
      <c r="AB33" s="32">
        <v>14976.312</v>
      </c>
      <c r="AC33" s="32">
        <v>14989.003000000001</v>
      </c>
      <c r="AD33" s="32">
        <v>13268.061</v>
      </c>
      <c r="AE33" s="32">
        <v>14820.517</v>
      </c>
      <c r="AF33" s="32">
        <v>15138.793</v>
      </c>
      <c r="AG33" s="32">
        <v>14013.96</v>
      </c>
      <c r="AH33" s="32">
        <v>13698.993</v>
      </c>
      <c r="AI33" s="32">
        <v>16231.325000000001</v>
      </c>
      <c r="AJ33" s="32">
        <v>19812.157999999999</v>
      </c>
      <c r="AK33" s="32">
        <v>20339.915000000001</v>
      </c>
      <c r="AL33" s="32">
        <v>22562.291000000001</v>
      </c>
      <c r="AM33" s="32">
        <v>24355.850915264691</v>
      </c>
      <c r="AN33" s="32">
        <v>24573.460519759399</v>
      </c>
      <c r="AO33" s="32">
        <v>24889.489658486469</v>
      </c>
      <c r="AP33" s="32">
        <v>24570.677991879918</v>
      </c>
      <c r="AQ33" s="32">
        <v>24227.552530707231</v>
      </c>
      <c r="AR33" s="32">
        <v>23958.07870672326</v>
      </c>
      <c r="AS33" s="32">
        <v>23803.842869417509</v>
      </c>
      <c r="AT33" s="32">
        <v>23728.943936444412</v>
      </c>
      <c r="AU33" s="32">
        <v>23697.559222195905</v>
      </c>
      <c r="AV33" s="32">
        <v>23705.444002083954</v>
      </c>
    </row>
    <row r="34" spans="1:48" x14ac:dyDescent="0.2">
      <c r="A34" s="1"/>
      <c r="B34" s="66" t="s">
        <v>170</v>
      </c>
      <c r="C34" s="49"/>
      <c r="D34" s="35">
        <v>3519.4560000000001</v>
      </c>
      <c r="E34" s="35">
        <v>3233.509</v>
      </c>
      <c r="F34" s="35">
        <v>3174.8609999999999</v>
      </c>
      <c r="G34" s="35">
        <v>3422.7359999999999</v>
      </c>
      <c r="H34" s="35">
        <v>3030.7280000000001</v>
      </c>
      <c r="I34" s="35">
        <v>2944.2339999999999</v>
      </c>
      <c r="J34" s="35">
        <v>2768.5360000000001</v>
      </c>
      <c r="K34" s="35">
        <v>3272.6959999999999</v>
      </c>
      <c r="L34" s="35">
        <v>3167.9810000000002</v>
      </c>
      <c r="M34" s="35">
        <v>3380.4279999999999</v>
      </c>
      <c r="N34" s="35">
        <v>3661.9369999999999</v>
      </c>
      <c r="O34" s="35">
        <v>3724.1709999999998</v>
      </c>
      <c r="P34" s="35">
        <v>3656.2269999999999</v>
      </c>
      <c r="Q34" s="35">
        <v>4244.3239999999996</v>
      </c>
      <c r="R34" s="35">
        <v>4581.8559999999998</v>
      </c>
      <c r="S34" s="35">
        <v>4605.8810000000003</v>
      </c>
      <c r="T34" s="35">
        <v>4875.723</v>
      </c>
      <c r="U34" s="35">
        <v>5625.1779999999999</v>
      </c>
      <c r="V34" s="35">
        <v>6006.942</v>
      </c>
      <c r="W34" s="35">
        <v>5580.0150000000003</v>
      </c>
      <c r="X34" s="35">
        <v>5670.7790000000005</v>
      </c>
      <c r="Y34" s="35">
        <v>6461.6580000000004</v>
      </c>
      <c r="Z34" s="35">
        <v>8310.7620000000006</v>
      </c>
      <c r="AA34" s="35">
        <v>7452.4989999999998</v>
      </c>
      <c r="AB34" s="35">
        <v>8720.3089999999993</v>
      </c>
      <c r="AC34" s="35">
        <v>9153.8639999999996</v>
      </c>
      <c r="AD34" s="35">
        <v>7328.4160000000002</v>
      </c>
      <c r="AE34" s="35">
        <v>8960.2090000000007</v>
      </c>
      <c r="AF34" s="35">
        <v>9149.7960000000003</v>
      </c>
      <c r="AG34" s="35">
        <v>8418.1029999999992</v>
      </c>
      <c r="AH34" s="35">
        <v>7709.5919999999996</v>
      </c>
      <c r="AI34" s="35">
        <v>9213.69</v>
      </c>
      <c r="AJ34" s="35">
        <v>11498.254999999999</v>
      </c>
      <c r="AK34" s="35">
        <v>12170.467000000001</v>
      </c>
      <c r="AL34" s="35">
        <v>14569.789000000001</v>
      </c>
      <c r="AM34" s="35">
        <v>16378.979695101756</v>
      </c>
      <c r="AN34" s="35">
        <v>16664.269027107344</v>
      </c>
      <c r="AO34" s="35">
        <v>16741.055630619423</v>
      </c>
      <c r="AP34" s="35">
        <v>16238.613520017152</v>
      </c>
      <c r="AQ34" s="35">
        <v>15854.078268935818</v>
      </c>
      <c r="AR34" s="35">
        <v>15560.039843074675</v>
      </c>
      <c r="AS34" s="35">
        <v>15361.388452055586</v>
      </c>
      <c r="AT34" s="35">
        <v>15211.768224564414</v>
      </c>
      <c r="AU34" s="35">
        <v>15079.558859908233</v>
      </c>
      <c r="AV34" s="35">
        <v>14972.866942052888</v>
      </c>
    </row>
    <row r="35" spans="1:48" x14ac:dyDescent="0.2">
      <c r="A35" s="1"/>
      <c r="B35" s="67" t="s">
        <v>171</v>
      </c>
      <c r="C35" s="49"/>
      <c r="D35" s="32">
        <v>807.45899999999995</v>
      </c>
      <c r="E35" s="32">
        <v>726.3</v>
      </c>
      <c r="F35" s="32">
        <v>743.93899999999996</v>
      </c>
      <c r="G35" s="32">
        <v>776.43600000000004</v>
      </c>
      <c r="H35" s="32">
        <v>804.096</v>
      </c>
      <c r="I35" s="32">
        <v>790.56299999999999</v>
      </c>
      <c r="J35" s="32">
        <v>827.55600000000004</v>
      </c>
      <c r="K35" s="32">
        <v>911.78899999999999</v>
      </c>
      <c r="L35" s="32">
        <v>926.01900000000001</v>
      </c>
      <c r="M35" s="32">
        <v>952.48800000000006</v>
      </c>
      <c r="N35" s="32">
        <v>869.36900000000003</v>
      </c>
      <c r="O35" s="32">
        <v>959.95799999999997</v>
      </c>
      <c r="P35" s="32">
        <v>1000.587</v>
      </c>
      <c r="Q35" s="32">
        <v>1210</v>
      </c>
      <c r="R35" s="32">
        <v>1400</v>
      </c>
      <c r="S35" s="32">
        <v>1150</v>
      </c>
      <c r="T35" s="32">
        <v>1460</v>
      </c>
      <c r="U35" s="32">
        <v>2110</v>
      </c>
      <c r="V35" s="32">
        <v>2500</v>
      </c>
      <c r="W35" s="32">
        <v>2050</v>
      </c>
      <c r="X35" s="32">
        <v>1660</v>
      </c>
      <c r="Y35" s="32">
        <v>1770</v>
      </c>
      <c r="Z35" s="32">
        <v>2860</v>
      </c>
      <c r="AA35" s="32">
        <v>2150</v>
      </c>
      <c r="AB35" s="32">
        <v>2170</v>
      </c>
      <c r="AC35" s="32">
        <v>2650</v>
      </c>
      <c r="AD35" s="32">
        <v>2470</v>
      </c>
      <c r="AE35" s="32">
        <v>3000</v>
      </c>
      <c r="AF35" s="32">
        <v>3100</v>
      </c>
      <c r="AG35" s="32">
        <v>2450</v>
      </c>
      <c r="AH35" s="32">
        <v>2170</v>
      </c>
      <c r="AI35" s="32">
        <v>2960</v>
      </c>
      <c r="AJ35" s="32">
        <v>4550</v>
      </c>
      <c r="AK35" s="32">
        <v>3450</v>
      </c>
      <c r="AL35" s="32">
        <v>3980</v>
      </c>
      <c r="AM35" s="32">
        <v>3652.022698037777</v>
      </c>
      <c r="AN35" s="32">
        <v>3624.1454668066795</v>
      </c>
      <c r="AO35" s="32">
        <v>3950.7110003865509</v>
      </c>
      <c r="AP35" s="32">
        <v>4123.6321155056448</v>
      </c>
      <c r="AQ35" s="32">
        <v>4180.0999881281205</v>
      </c>
      <c r="AR35" s="32">
        <v>4229.3595107930905</v>
      </c>
      <c r="AS35" s="32">
        <v>4278.598217404302</v>
      </c>
      <c r="AT35" s="32">
        <v>4332.7931780428744</v>
      </c>
      <c r="AU35" s="32">
        <v>4391.3716986613263</v>
      </c>
      <c r="AV35" s="32">
        <v>4425.8543664116423</v>
      </c>
    </row>
    <row r="36" spans="1:48" x14ac:dyDescent="0.2">
      <c r="A36" s="1"/>
      <c r="B36" s="67" t="s">
        <v>172</v>
      </c>
      <c r="C36" s="49"/>
      <c r="D36" s="32">
        <v>2524.3359999999998</v>
      </c>
      <c r="E36" s="32">
        <v>2307.2080000000001</v>
      </c>
      <c r="F36" s="32">
        <v>2239.8490000000002</v>
      </c>
      <c r="G36" s="32">
        <v>2444.7220000000002</v>
      </c>
      <c r="H36" s="32">
        <v>2008.087</v>
      </c>
      <c r="I36" s="32">
        <v>1931.1980000000001</v>
      </c>
      <c r="J36" s="32">
        <v>1673.89</v>
      </c>
      <c r="K36" s="32">
        <v>2081.9110000000001</v>
      </c>
      <c r="L36" s="32">
        <v>1933.664</v>
      </c>
      <c r="M36" s="32">
        <v>2104.4369999999999</v>
      </c>
      <c r="N36" s="32">
        <v>2428.5329999999999</v>
      </c>
      <c r="O36" s="32">
        <v>2371.5450000000001</v>
      </c>
      <c r="P36" s="32">
        <v>2235.0819999999999</v>
      </c>
      <c r="Q36" s="32">
        <v>2614.3240000000001</v>
      </c>
      <c r="R36" s="32">
        <v>2731.8560000000002</v>
      </c>
      <c r="S36" s="32">
        <v>2955.8809999999999</v>
      </c>
      <c r="T36" s="32">
        <v>2895.723</v>
      </c>
      <c r="U36" s="32">
        <v>2895.1779999999999</v>
      </c>
      <c r="V36" s="32">
        <v>2746.942</v>
      </c>
      <c r="W36" s="32">
        <v>2660.0149999999999</v>
      </c>
      <c r="X36" s="32">
        <v>3010.779</v>
      </c>
      <c r="Y36" s="32">
        <v>3651.6579999999999</v>
      </c>
      <c r="Z36" s="32">
        <v>4260.7619999999997</v>
      </c>
      <c r="AA36" s="32">
        <v>4062.4989999999998</v>
      </c>
      <c r="AB36" s="32">
        <v>5320.3090000000002</v>
      </c>
      <c r="AC36" s="32">
        <v>5273.8639999999996</v>
      </c>
      <c r="AD36" s="32">
        <v>3598.4160000000002</v>
      </c>
      <c r="AE36" s="32">
        <v>4770.2089999999998</v>
      </c>
      <c r="AF36" s="32">
        <v>4829.7960000000003</v>
      </c>
      <c r="AG36" s="32">
        <v>4708.1030000000001</v>
      </c>
      <c r="AH36" s="32">
        <v>4289.5919999999996</v>
      </c>
      <c r="AI36" s="32">
        <v>4843.6899999999996</v>
      </c>
      <c r="AJ36" s="32">
        <v>5538.2550000000001</v>
      </c>
      <c r="AK36" s="32">
        <v>7170.4669999999996</v>
      </c>
      <c r="AL36" s="32">
        <v>8959.7890000000007</v>
      </c>
      <c r="AM36" s="32">
        <v>11118.560057418013</v>
      </c>
      <c r="AN36" s="32">
        <v>11498.475312778766</v>
      </c>
      <c r="AO36" s="32">
        <v>11234.293753806702</v>
      </c>
      <c r="AP36" s="32">
        <v>10543.474794297796</v>
      </c>
      <c r="AQ36" s="32">
        <v>10086.557029929059</v>
      </c>
      <c r="AR36" s="32">
        <v>9728.7028560026993</v>
      </c>
      <c r="AS36" s="32">
        <v>9465.7643489850707</v>
      </c>
      <c r="AT36" s="32">
        <v>9244.9018080491078</v>
      </c>
      <c r="AU36" s="32">
        <v>9034.3488353012181</v>
      </c>
      <c r="AV36" s="32">
        <v>8872.15304641894</v>
      </c>
    </row>
    <row r="37" spans="1:48" x14ac:dyDescent="0.2">
      <c r="A37" s="1"/>
      <c r="B37" s="67" t="s">
        <v>173</v>
      </c>
      <c r="C37" s="49"/>
      <c r="D37" s="32">
        <v>187.661</v>
      </c>
      <c r="E37" s="32">
        <v>200.001</v>
      </c>
      <c r="F37" s="32">
        <v>191.07300000000001</v>
      </c>
      <c r="G37" s="32">
        <v>201.578</v>
      </c>
      <c r="H37" s="32">
        <v>218.54499999999999</v>
      </c>
      <c r="I37" s="32">
        <v>222.47300000000001</v>
      </c>
      <c r="J37" s="32">
        <v>267.08999999999997</v>
      </c>
      <c r="K37" s="32">
        <v>278.99599999999998</v>
      </c>
      <c r="L37" s="32">
        <v>308.298</v>
      </c>
      <c r="M37" s="32">
        <v>323.50299999999999</v>
      </c>
      <c r="N37" s="32">
        <v>364.03500000000003</v>
      </c>
      <c r="O37" s="32">
        <v>392.66800000000001</v>
      </c>
      <c r="P37" s="32">
        <v>420.55799999999999</v>
      </c>
      <c r="Q37" s="32">
        <v>420</v>
      </c>
      <c r="R37" s="32">
        <v>450</v>
      </c>
      <c r="S37" s="32">
        <v>500</v>
      </c>
      <c r="T37" s="32">
        <v>520</v>
      </c>
      <c r="U37" s="32">
        <v>620</v>
      </c>
      <c r="V37" s="32">
        <v>760</v>
      </c>
      <c r="W37" s="32">
        <v>870</v>
      </c>
      <c r="X37" s="32">
        <v>1000</v>
      </c>
      <c r="Y37" s="32">
        <v>1040</v>
      </c>
      <c r="Z37" s="32">
        <v>1190</v>
      </c>
      <c r="AA37" s="32">
        <v>1240</v>
      </c>
      <c r="AB37" s="32">
        <v>1230</v>
      </c>
      <c r="AC37" s="32">
        <v>1230</v>
      </c>
      <c r="AD37" s="32">
        <v>1260</v>
      </c>
      <c r="AE37" s="32">
        <v>1190</v>
      </c>
      <c r="AF37" s="32">
        <v>1220</v>
      </c>
      <c r="AG37" s="32">
        <v>1260</v>
      </c>
      <c r="AH37" s="32">
        <v>1250</v>
      </c>
      <c r="AI37" s="32">
        <v>1410</v>
      </c>
      <c r="AJ37" s="32">
        <v>1410</v>
      </c>
      <c r="AK37" s="32">
        <v>1550</v>
      </c>
      <c r="AL37" s="32">
        <v>1630</v>
      </c>
      <c r="AM37" s="32">
        <v>1608.3969396459643</v>
      </c>
      <c r="AN37" s="32">
        <v>1541.6482475218988</v>
      </c>
      <c r="AO37" s="32">
        <v>1556.050876426169</v>
      </c>
      <c r="AP37" s="32">
        <v>1571.5066102137123</v>
      </c>
      <c r="AQ37" s="32">
        <v>1587.4212508786379</v>
      </c>
      <c r="AR37" s="32">
        <v>1601.9774762788859</v>
      </c>
      <c r="AS37" s="32">
        <v>1617.0258856662135</v>
      </c>
      <c r="AT37" s="32">
        <v>1634.0732384724329</v>
      </c>
      <c r="AU37" s="32">
        <v>1653.8383259456903</v>
      </c>
      <c r="AV37" s="32">
        <v>1674.8595292223054</v>
      </c>
    </row>
    <row r="38" spans="1:48" x14ac:dyDescent="0.2">
      <c r="A38" s="1"/>
      <c r="B38" s="66" t="s">
        <v>108</v>
      </c>
      <c r="C38" s="49"/>
      <c r="D38" s="35">
        <v>875.27099999999996</v>
      </c>
      <c r="E38" s="35">
        <v>887.35299999999995</v>
      </c>
      <c r="F38" s="35">
        <v>885.17899999999997</v>
      </c>
      <c r="G38" s="35">
        <v>864.77099999999996</v>
      </c>
      <c r="H38" s="35">
        <v>969.62599999999998</v>
      </c>
      <c r="I38" s="35">
        <v>1020.335</v>
      </c>
      <c r="J38" s="35">
        <v>1204.5999999999999</v>
      </c>
      <c r="K38" s="35">
        <v>1238.2539999999999</v>
      </c>
      <c r="L38" s="35">
        <v>1192.9939999999999</v>
      </c>
      <c r="M38" s="35">
        <v>1134.098</v>
      </c>
      <c r="N38" s="35">
        <v>1277.4659999999999</v>
      </c>
      <c r="O38" s="35">
        <v>1324.4280000000001</v>
      </c>
      <c r="P38" s="35">
        <v>1321.71</v>
      </c>
      <c r="Q38" s="35">
        <v>1323.489</v>
      </c>
      <c r="R38" s="35">
        <v>1407.095</v>
      </c>
      <c r="S38" s="35">
        <v>1694.375</v>
      </c>
      <c r="T38" s="35">
        <v>1765.1690000000001</v>
      </c>
      <c r="U38" s="35">
        <v>2157.0680000000002</v>
      </c>
      <c r="V38" s="35">
        <v>2696.03</v>
      </c>
      <c r="W38" s="35">
        <v>2544.35</v>
      </c>
      <c r="X38" s="35">
        <v>2493.88</v>
      </c>
      <c r="Y38" s="35">
        <v>3183.931</v>
      </c>
      <c r="Z38" s="35">
        <v>3780.288</v>
      </c>
      <c r="AA38" s="35">
        <v>3528.451</v>
      </c>
      <c r="AB38" s="35">
        <v>3485.45</v>
      </c>
      <c r="AC38" s="35">
        <v>3016.5320000000002</v>
      </c>
      <c r="AD38" s="35">
        <v>3022.5039999999999</v>
      </c>
      <c r="AE38" s="35">
        <v>2990.2759999999998</v>
      </c>
      <c r="AF38" s="35">
        <v>3143.884</v>
      </c>
      <c r="AG38" s="35">
        <v>2933.5120000000002</v>
      </c>
      <c r="AH38" s="35">
        <v>2986.6219999999998</v>
      </c>
      <c r="AI38" s="35">
        <v>3916.364</v>
      </c>
      <c r="AJ38" s="35">
        <v>4644.2569999999996</v>
      </c>
      <c r="AK38" s="35">
        <v>4690.5540000000001</v>
      </c>
      <c r="AL38" s="35">
        <v>4294.5469999999996</v>
      </c>
      <c r="AM38" s="35">
        <v>4352.0275400331921</v>
      </c>
      <c r="AN38" s="35">
        <v>4350.0296801424747</v>
      </c>
      <c r="AO38" s="35">
        <v>4464.158330715828</v>
      </c>
      <c r="AP38" s="35">
        <v>4559.0228139923383</v>
      </c>
      <c r="AQ38" s="35">
        <v>4567.4909819082523</v>
      </c>
      <c r="AR38" s="35">
        <v>4564.6367155550815</v>
      </c>
      <c r="AS38" s="35">
        <v>4580.1633362362663</v>
      </c>
      <c r="AT38" s="35">
        <v>4624.3547004897709</v>
      </c>
      <c r="AU38" s="35">
        <v>4695.1600593652493</v>
      </c>
      <c r="AV38" s="35">
        <v>4780.2597621157074</v>
      </c>
    </row>
    <row r="39" spans="1:48" x14ac:dyDescent="0.2">
      <c r="A39" s="1"/>
      <c r="B39" s="67" t="s">
        <v>174</v>
      </c>
      <c r="C39" s="49"/>
      <c r="D39" s="32">
        <v>104.056</v>
      </c>
      <c r="E39" s="32">
        <v>104.105</v>
      </c>
      <c r="F39" s="32">
        <v>101.983</v>
      </c>
      <c r="G39" s="32">
        <v>101.66200000000001</v>
      </c>
      <c r="H39" s="32">
        <v>113.44</v>
      </c>
      <c r="I39" s="32">
        <v>100.696</v>
      </c>
      <c r="J39" s="32">
        <v>111.99</v>
      </c>
      <c r="K39" s="32">
        <v>117.191</v>
      </c>
      <c r="L39" s="32">
        <v>120.846</v>
      </c>
      <c r="M39" s="32">
        <v>104.21</v>
      </c>
      <c r="N39" s="32">
        <v>112.911</v>
      </c>
      <c r="O39" s="32">
        <v>140.66499999999999</v>
      </c>
      <c r="P39" s="32">
        <v>164.06200000000001</v>
      </c>
      <c r="Q39" s="32">
        <v>148.88200000000001</v>
      </c>
      <c r="R39" s="32">
        <v>134.59399999999999</v>
      </c>
      <c r="S39" s="32">
        <v>136.71100000000001</v>
      </c>
      <c r="T39" s="32">
        <v>159.11699999999999</v>
      </c>
      <c r="U39" s="32">
        <v>160.90299999999999</v>
      </c>
      <c r="V39" s="32">
        <v>194.291</v>
      </c>
      <c r="W39" s="32">
        <v>166.84700000000001</v>
      </c>
      <c r="X39" s="32">
        <v>190.75200000000001</v>
      </c>
      <c r="Y39" s="32">
        <v>232</v>
      </c>
      <c r="Z39" s="32">
        <v>312.315</v>
      </c>
      <c r="AA39" s="32">
        <v>281.77</v>
      </c>
      <c r="AB39" s="32">
        <v>294.40300000000002</v>
      </c>
      <c r="AC39" s="32">
        <v>246.86199999999999</v>
      </c>
      <c r="AD39" s="32">
        <v>275.60300000000001</v>
      </c>
      <c r="AE39" s="32">
        <v>291.27100000000002</v>
      </c>
      <c r="AF39" s="32">
        <v>266.96199999999999</v>
      </c>
      <c r="AG39" s="32">
        <v>221.756</v>
      </c>
      <c r="AH39" s="32">
        <v>254.99299999999999</v>
      </c>
      <c r="AI39" s="32">
        <v>281.99599999999998</v>
      </c>
      <c r="AJ39" s="32">
        <v>274.25400000000002</v>
      </c>
      <c r="AK39" s="32">
        <v>296.274</v>
      </c>
      <c r="AL39" s="32">
        <v>308.24400000000003</v>
      </c>
      <c r="AM39" s="32">
        <v>316.67967321400272</v>
      </c>
      <c r="AN39" s="32">
        <v>326.99370609829987</v>
      </c>
      <c r="AO39" s="32">
        <v>332.1612350745815</v>
      </c>
      <c r="AP39" s="32">
        <v>339.45605738698708</v>
      </c>
      <c r="AQ39" s="32">
        <v>347.13350755073895</v>
      </c>
      <c r="AR39" s="32">
        <v>353.33312421520537</v>
      </c>
      <c r="AS39" s="32">
        <v>357.48653014148653</v>
      </c>
      <c r="AT39" s="32">
        <v>362.42255846485193</v>
      </c>
      <c r="AU39" s="32">
        <v>366.15956386253083</v>
      </c>
      <c r="AV39" s="32">
        <v>366.28688780690777</v>
      </c>
    </row>
    <row r="40" spans="1:48" x14ac:dyDescent="0.2">
      <c r="A40" s="1"/>
      <c r="B40" s="67" t="s">
        <v>175</v>
      </c>
      <c r="C40" s="49"/>
      <c r="D40" s="32">
        <v>330.92200000000003</v>
      </c>
      <c r="E40" s="32">
        <v>331.65800000000002</v>
      </c>
      <c r="F40" s="32">
        <v>323.92200000000003</v>
      </c>
      <c r="G40" s="32">
        <v>313.976</v>
      </c>
      <c r="H40" s="32">
        <v>379.37200000000001</v>
      </c>
      <c r="I40" s="32">
        <v>404.358</v>
      </c>
      <c r="J40" s="32">
        <v>506.43099999999998</v>
      </c>
      <c r="K40" s="32">
        <v>499.50900000000001</v>
      </c>
      <c r="L40" s="32">
        <v>466.48399999999998</v>
      </c>
      <c r="M40" s="32">
        <v>439.14800000000002</v>
      </c>
      <c r="N40" s="32">
        <v>448.779</v>
      </c>
      <c r="O40" s="32">
        <v>464.15100000000001</v>
      </c>
      <c r="P40" s="32">
        <v>447.92599999999999</v>
      </c>
      <c r="Q40" s="32">
        <v>480</v>
      </c>
      <c r="R40" s="32">
        <v>550</v>
      </c>
      <c r="S40" s="32">
        <v>660</v>
      </c>
      <c r="T40" s="32">
        <v>660</v>
      </c>
      <c r="U40" s="32">
        <v>920</v>
      </c>
      <c r="V40" s="32">
        <v>1170</v>
      </c>
      <c r="W40" s="32">
        <v>1220</v>
      </c>
      <c r="X40" s="32">
        <v>1180</v>
      </c>
      <c r="Y40" s="32">
        <v>1570</v>
      </c>
      <c r="Z40" s="32">
        <v>1760</v>
      </c>
      <c r="AA40" s="32">
        <v>1620</v>
      </c>
      <c r="AB40" s="32">
        <v>1580</v>
      </c>
      <c r="AC40" s="32">
        <v>1430</v>
      </c>
      <c r="AD40" s="32">
        <v>1360</v>
      </c>
      <c r="AE40" s="32">
        <v>1270</v>
      </c>
      <c r="AF40" s="32">
        <v>1360</v>
      </c>
      <c r="AG40" s="32">
        <v>1300</v>
      </c>
      <c r="AH40" s="32">
        <v>1380</v>
      </c>
      <c r="AI40" s="32">
        <v>1820</v>
      </c>
      <c r="AJ40" s="32">
        <v>2270</v>
      </c>
      <c r="AK40" s="32">
        <v>2230</v>
      </c>
      <c r="AL40" s="32">
        <v>2050</v>
      </c>
      <c r="AM40" s="32">
        <v>2155.5961557694768</v>
      </c>
      <c r="AN40" s="32">
        <v>2189.6006599220987</v>
      </c>
      <c r="AO40" s="32">
        <v>2231.5790931272859</v>
      </c>
      <c r="AP40" s="32">
        <v>2230.6382228787065</v>
      </c>
      <c r="AQ40" s="32">
        <v>2179.9945062533889</v>
      </c>
      <c r="AR40" s="32">
        <v>2118.3313726949636</v>
      </c>
      <c r="AS40" s="32">
        <v>2071.4057603262554</v>
      </c>
      <c r="AT40" s="32">
        <v>2055.4780825497746</v>
      </c>
      <c r="AU40" s="32">
        <v>2077.0084594977793</v>
      </c>
      <c r="AV40" s="32">
        <v>2123.4693237272095</v>
      </c>
    </row>
    <row r="41" spans="1:48" x14ac:dyDescent="0.2">
      <c r="A41" s="1"/>
      <c r="B41" s="67" t="s">
        <v>176</v>
      </c>
      <c r="C41" s="49"/>
      <c r="D41" s="32">
        <v>167.93700000000001</v>
      </c>
      <c r="E41" s="32">
        <v>194.98699999999999</v>
      </c>
      <c r="F41" s="32">
        <v>214.65299999999999</v>
      </c>
      <c r="G41" s="32">
        <v>215.99700000000001</v>
      </c>
      <c r="H41" s="32">
        <v>239.256</v>
      </c>
      <c r="I41" s="32">
        <v>266.28899999999999</v>
      </c>
      <c r="J41" s="32">
        <v>297.334</v>
      </c>
      <c r="K41" s="32">
        <v>322.74099999999999</v>
      </c>
      <c r="L41" s="32">
        <v>334.14</v>
      </c>
      <c r="M41" s="32">
        <v>325.43200000000002</v>
      </c>
      <c r="N41" s="32">
        <v>341.53</v>
      </c>
      <c r="O41" s="32">
        <v>354.572</v>
      </c>
      <c r="P41" s="32">
        <v>370.774</v>
      </c>
      <c r="Q41" s="32">
        <v>340</v>
      </c>
      <c r="R41" s="32">
        <v>330</v>
      </c>
      <c r="S41" s="32">
        <v>370</v>
      </c>
      <c r="T41" s="32">
        <v>370</v>
      </c>
      <c r="U41" s="32">
        <v>460</v>
      </c>
      <c r="V41" s="32">
        <v>570</v>
      </c>
      <c r="W41" s="32">
        <v>520</v>
      </c>
      <c r="X41" s="32">
        <v>500</v>
      </c>
      <c r="Y41" s="32">
        <v>580</v>
      </c>
      <c r="Z41" s="32">
        <v>760</v>
      </c>
      <c r="AA41" s="32">
        <v>770</v>
      </c>
      <c r="AB41" s="32">
        <v>760</v>
      </c>
      <c r="AC41" s="32">
        <v>770</v>
      </c>
      <c r="AD41" s="32">
        <v>790</v>
      </c>
      <c r="AE41" s="32">
        <v>830</v>
      </c>
      <c r="AF41" s="32">
        <v>870</v>
      </c>
      <c r="AG41" s="32">
        <v>870</v>
      </c>
      <c r="AH41" s="32">
        <v>860</v>
      </c>
      <c r="AI41" s="32">
        <v>1040</v>
      </c>
      <c r="AJ41" s="32">
        <v>1190</v>
      </c>
      <c r="AK41" s="32">
        <v>1300</v>
      </c>
      <c r="AL41" s="32">
        <v>1190</v>
      </c>
      <c r="AM41" s="32">
        <v>1173.5899980295958</v>
      </c>
      <c r="AN41" s="32">
        <v>1199.750928293447</v>
      </c>
      <c r="AO41" s="32">
        <v>1223.6677417393732</v>
      </c>
      <c r="AP41" s="32">
        <v>1257.7363417638051</v>
      </c>
      <c r="AQ41" s="32">
        <v>1281.6757101661053</v>
      </c>
      <c r="AR41" s="32">
        <v>1303.3714479409355</v>
      </c>
      <c r="AS41" s="32">
        <v>1325.937466984544</v>
      </c>
      <c r="AT41" s="32">
        <v>1349.9395519892173</v>
      </c>
      <c r="AU41" s="32">
        <v>1374.9674621331451</v>
      </c>
      <c r="AV41" s="32">
        <v>1398.6543093137789</v>
      </c>
    </row>
    <row r="42" spans="1:48" x14ac:dyDescent="0.2">
      <c r="A42" s="1"/>
      <c r="B42" s="67" t="s">
        <v>111</v>
      </c>
      <c r="C42" s="49"/>
      <c r="D42" s="32">
        <v>272.35599999999999</v>
      </c>
      <c r="E42" s="32">
        <v>256.60300000000001</v>
      </c>
      <c r="F42" s="32">
        <v>244.62100000000001</v>
      </c>
      <c r="G42" s="32">
        <v>233.136</v>
      </c>
      <c r="H42" s="32">
        <v>237.55799999999999</v>
      </c>
      <c r="I42" s="32">
        <v>248.99199999999999</v>
      </c>
      <c r="J42" s="32">
        <v>288.84500000000003</v>
      </c>
      <c r="K42" s="32">
        <v>298.81299999999999</v>
      </c>
      <c r="L42" s="32">
        <v>271.524</v>
      </c>
      <c r="M42" s="32">
        <v>265.30799999999999</v>
      </c>
      <c r="N42" s="32">
        <v>374.24599999999998</v>
      </c>
      <c r="O42" s="32">
        <v>365.04</v>
      </c>
      <c r="P42" s="32">
        <v>338.94799999999998</v>
      </c>
      <c r="Q42" s="32">
        <v>354.60700000000003</v>
      </c>
      <c r="R42" s="32">
        <v>392.50099999999998</v>
      </c>
      <c r="S42" s="32">
        <v>527.66399999999999</v>
      </c>
      <c r="T42" s="32">
        <v>576.05200000000002</v>
      </c>
      <c r="U42" s="32">
        <v>616.16499999999996</v>
      </c>
      <c r="V42" s="32">
        <v>761.73900000000003</v>
      </c>
      <c r="W42" s="32">
        <v>637.50300000000004</v>
      </c>
      <c r="X42" s="32">
        <v>623.12800000000004</v>
      </c>
      <c r="Y42" s="32">
        <v>801.93100000000004</v>
      </c>
      <c r="Z42" s="32">
        <v>947.97299999999996</v>
      </c>
      <c r="AA42" s="32">
        <v>856.68</v>
      </c>
      <c r="AB42" s="32">
        <v>851.04700000000003</v>
      </c>
      <c r="AC42" s="32">
        <v>569.66999999999996</v>
      </c>
      <c r="AD42" s="32">
        <v>596.90099999999995</v>
      </c>
      <c r="AE42" s="32">
        <v>599.005</v>
      </c>
      <c r="AF42" s="32">
        <v>646.92200000000003</v>
      </c>
      <c r="AG42" s="32">
        <v>541.75599999999997</v>
      </c>
      <c r="AH42" s="32">
        <v>491.62900000000002</v>
      </c>
      <c r="AI42" s="32">
        <v>774.36800000000005</v>
      </c>
      <c r="AJ42" s="32">
        <v>910.00199999999995</v>
      </c>
      <c r="AK42" s="32">
        <v>864.28</v>
      </c>
      <c r="AL42" s="32">
        <v>746.303</v>
      </c>
      <c r="AM42" s="32">
        <v>706.16171302011685</v>
      </c>
      <c r="AN42" s="32">
        <v>633.68438582862893</v>
      </c>
      <c r="AO42" s="32">
        <v>676.7502607745871</v>
      </c>
      <c r="AP42" s="32">
        <v>731.19219196283996</v>
      </c>
      <c r="AQ42" s="32">
        <v>758.68725793801991</v>
      </c>
      <c r="AR42" s="32">
        <v>789.60077070397722</v>
      </c>
      <c r="AS42" s="32">
        <v>825.33357878398022</v>
      </c>
      <c r="AT42" s="32">
        <v>856.51450748592731</v>
      </c>
      <c r="AU42" s="32">
        <v>877.02457387179447</v>
      </c>
      <c r="AV42" s="32">
        <v>891.84924126781175</v>
      </c>
    </row>
    <row r="43" spans="1:48" x14ac:dyDescent="0.2">
      <c r="A43" s="1"/>
      <c r="B43" s="66" t="s">
        <v>177</v>
      </c>
      <c r="C43" s="49"/>
      <c r="D43" s="35">
        <v>1172.1189999999999</v>
      </c>
      <c r="E43" s="35">
        <v>1231.509</v>
      </c>
      <c r="F43" s="35">
        <v>1105.4490000000001</v>
      </c>
      <c r="G43" s="35">
        <v>1242.6369999999999</v>
      </c>
      <c r="H43" s="35">
        <v>1286.059</v>
      </c>
      <c r="I43" s="35">
        <v>1423.829</v>
      </c>
      <c r="J43" s="35">
        <v>1430.5809999999999</v>
      </c>
      <c r="K43" s="35">
        <v>1560.1389999999999</v>
      </c>
      <c r="L43" s="35">
        <v>1675.2539999999999</v>
      </c>
      <c r="M43" s="35">
        <v>1733.752</v>
      </c>
      <c r="N43" s="35">
        <v>1685.9359999999999</v>
      </c>
      <c r="O43" s="35">
        <v>1828.846</v>
      </c>
      <c r="P43" s="35">
        <v>1701.7</v>
      </c>
      <c r="Q43" s="35">
        <v>1741.498</v>
      </c>
      <c r="R43" s="35">
        <v>1706.5709999999999</v>
      </c>
      <c r="S43" s="35">
        <v>1959.8340000000001</v>
      </c>
      <c r="T43" s="35">
        <v>2222.1860000000001</v>
      </c>
      <c r="U43" s="35">
        <v>2575.7199999999998</v>
      </c>
      <c r="V43" s="35">
        <v>2425.1750000000002</v>
      </c>
      <c r="W43" s="35">
        <v>2234.085</v>
      </c>
      <c r="X43" s="35">
        <v>2179.8969999999999</v>
      </c>
      <c r="Y43" s="35">
        <v>2332.857</v>
      </c>
      <c r="Z43" s="35">
        <v>2891.8510000000001</v>
      </c>
      <c r="AA43" s="35">
        <v>2884.1660000000002</v>
      </c>
      <c r="AB43" s="35">
        <v>2770.5529999999999</v>
      </c>
      <c r="AC43" s="35">
        <v>2818.607</v>
      </c>
      <c r="AD43" s="35">
        <v>2917.1410000000001</v>
      </c>
      <c r="AE43" s="35">
        <v>2870.0320000000002</v>
      </c>
      <c r="AF43" s="35">
        <v>2845.1129999999998</v>
      </c>
      <c r="AG43" s="35">
        <v>2662.3440000000001</v>
      </c>
      <c r="AH43" s="35">
        <v>3002.779</v>
      </c>
      <c r="AI43" s="35">
        <v>3101.2719999999999</v>
      </c>
      <c r="AJ43" s="35">
        <v>3669.6460000000002</v>
      </c>
      <c r="AK43" s="35">
        <v>3478.893</v>
      </c>
      <c r="AL43" s="35">
        <v>3697.9549999999999</v>
      </c>
      <c r="AM43" s="35">
        <v>3624.843680129743</v>
      </c>
      <c r="AN43" s="35">
        <v>3559.1618125095797</v>
      </c>
      <c r="AO43" s="35">
        <v>3684.2756971512154</v>
      </c>
      <c r="AP43" s="35">
        <v>3773.0416578704289</v>
      </c>
      <c r="AQ43" s="35">
        <v>3805.9832798631596</v>
      </c>
      <c r="AR43" s="35">
        <v>3833.4021480935044</v>
      </c>
      <c r="AS43" s="35">
        <v>3862.2910811256606</v>
      </c>
      <c r="AT43" s="35">
        <v>3892.8210113902278</v>
      </c>
      <c r="AU43" s="35">
        <v>3922.8403029224246</v>
      </c>
      <c r="AV43" s="35">
        <v>3952.3172979153601</v>
      </c>
    </row>
    <row r="44" spans="1:48" x14ac:dyDescent="0.2">
      <c r="A44" s="1"/>
      <c r="B44" s="67" t="s">
        <v>178</v>
      </c>
      <c r="C44" s="49"/>
      <c r="D44" s="32">
        <v>112.062</v>
      </c>
      <c r="E44" s="32">
        <v>109.63800000000001</v>
      </c>
      <c r="F44" s="32">
        <v>110.386</v>
      </c>
      <c r="G44" s="32">
        <v>135.321</v>
      </c>
      <c r="H44" s="32">
        <v>153.04400000000001</v>
      </c>
      <c r="I44" s="32">
        <v>163.624</v>
      </c>
      <c r="J44" s="32">
        <v>141.60599999999999</v>
      </c>
      <c r="K44" s="32">
        <v>143.619</v>
      </c>
      <c r="L44" s="32">
        <v>153.50800000000001</v>
      </c>
      <c r="M44" s="32">
        <v>162.59</v>
      </c>
      <c r="N44" s="32">
        <v>165.86199999999999</v>
      </c>
      <c r="O44" s="32">
        <v>150.88999999999999</v>
      </c>
      <c r="P44" s="32">
        <v>133.92099999999999</v>
      </c>
      <c r="Q44" s="32">
        <v>126.911</v>
      </c>
      <c r="R44" s="32">
        <v>160.47999999999999</v>
      </c>
      <c r="S44" s="32">
        <v>171.78899999999999</v>
      </c>
      <c r="T44" s="32">
        <v>178.54300000000001</v>
      </c>
      <c r="U44" s="32">
        <v>154.51900000000001</v>
      </c>
      <c r="V44" s="32">
        <v>189.22</v>
      </c>
      <c r="W44" s="32">
        <v>159.102</v>
      </c>
      <c r="X44" s="32">
        <v>220.85300000000001</v>
      </c>
      <c r="Y44" s="32">
        <v>213.768</v>
      </c>
      <c r="Z44" s="32">
        <v>298.23399999999998</v>
      </c>
      <c r="AA44" s="32">
        <v>269.70100000000002</v>
      </c>
      <c r="AB44" s="32">
        <v>225.34200000000001</v>
      </c>
      <c r="AC44" s="32">
        <v>236.227</v>
      </c>
      <c r="AD44" s="32">
        <v>255.09899999999999</v>
      </c>
      <c r="AE44" s="32">
        <v>220.441</v>
      </c>
      <c r="AF44" s="32">
        <v>204.79599999999999</v>
      </c>
      <c r="AG44" s="32">
        <v>305.94499999999999</v>
      </c>
      <c r="AH44" s="32">
        <v>318.35399999999998</v>
      </c>
      <c r="AI44" s="32">
        <v>304.65499999999997</v>
      </c>
      <c r="AJ44" s="32">
        <v>305.40300000000002</v>
      </c>
      <c r="AK44" s="32">
        <v>296.024</v>
      </c>
      <c r="AL44" s="32">
        <v>265.00900000000001</v>
      </c>
      <c r="AM44" s="32">
        <v>284.33460548163583</v>
      </c>
      <c r="AN44" s="32">
        <v>268.41427773855588</v>
      </c>
      <c r="AO44" s="32">
        <v>268.7687996419649</v>
      </c>
      <c r="AP44" s="32">
        <v>275.77491996936982</v>
      </c>
      <c r="AQ44" s="32">
        <v>280.1757672058215</v>
      </c>
      <c r="AR44" s="32">
        <v>283.5147989101759</v>
      </c>
      <c r="AS44" s="32">
        <v>287.29622900337739</v>
      </c>
      <c r="AT44" s="32">
        <v>291.91784448480723</v>
      </c>
      <c r="AU44" s="32">
        <v>297.25255685263801</v>
      </c>
      <c r="AV44" s="32">
        <v>302.71765065656956</v>
      </c>
    </row>
    <row r="45" spans="1:48" x14ac:dyDescent="0.2">
      <c r="A45" s="1"/>
      <c r="B45" s="67" t="s">
        <v>179</v>
      </c>
      <c r="C45" s="49"/>
      <c r="D45" s="32">
        <v>57.226999999999997</v>
      </c>
      <c r="E45" s="32">
        <v>74.869</v>
      </c>
      <c r="F45" s="32">
        <v>79.771000000000001</v>
      </c>
      <c r="G45" s="32">
        <v>81.814999999999998</v>
      </c>
      <c r="H45" s="32">
        <v>85.335999999999999</v>
      </c>
      <c r="I45" s="32">
        <v>101.98699999999999</v>
      </c>
      <c r="J45" s="32">
        <v>99.795000000000002</v>
      </c>
      <c r="K45" s="32">
        <v>111.551</v>
      </c>
      <c r="L45" s="32">
        <v>121.474</v>
      </c>
      <c r="M45" s="32">
        <v>135.61199999999999</v>
      </c>
      <c r="N45" s="32">
        <v>115.583</v>
      </c>
      <c r="O45" s="32">
        <v>162.10900000000001</v>
      </c>
      <c r="P45" s="32">
        <v>139.44399999999999</v>
      </c>
      <c r="Q45" s="32">
        <v>138.69200000000001</v>
      </c>
      <c r="R45" s="32">
        <v>132.25</v>
      </c>
      <c r="S45" s="32">
        <v>148.65700000000001</v>
      </c>
      <c r="T45" s="32">
        <v>165.47300000000001</v>
      </c>
      <c r="U45" s="32">
        <v>196.74299999999999</v>
      </c>
      <c r="V45" s="32">
        <v>191.18100000000001</v>
      </c>
      <c r="W45" s="32">
        <v>223.309</v>
      </c>
      <c r="X45" s="32">
        <v>215.10499999999999</v>
      </c>
      <c r="Y45" s="32">
        <v>210.833</v>
      </c>
      <c r="Z45" s="32">
        <v>190.68799999999999</v>
      </c>
      <c r="AA45" s="32">
        <v>160.14099999999999</v>
      </c>
      <c r="AB45" s="32">
        <v>226.25</v>
      </c>
      <c r="AC45" s="32">
        <v>253.99799999999999</v>
      </c>
      <c r="AD45" s="32">
        <v>269.78899999999999</v>
      </c>
      <c r="AE45" s="32">
        <v>223.624</v>
      </c>
      <c r="AF45" s="32">
        <v>395.10300000000001</v>
      </c>
      <c r="AG45" s="32">
        <v>266.14999999999998</v>
      </c>
      <c r="AH45" s="32">
        <v>194.059</v>
      </c>
      <c r="AI45" s="32">
        <v>287.93700000000001</v>
      </c>
      <c r="AJ45" s="32">
        <v>265.24900000000002</v>
      </c>
      <c r="AK45" s="32">
        <v>278.173</v>
      </c>
      <c r="AL45" s="32">
        <v>315.64999999999998</v>
      </c>
      <c r="AM45" s="32">
        <v>339.41530637494344</v>
      </c>
      <c r="AN45" s="32">
        <v>344.12925353051071</v>
      </c>
      <c r="AO45" s="32">
        <v>373.27371102400082</v>
      </c>
      <c r="AP45" s="32">
        <v>392.11740379436935</v>
      </c>
      <c r="AQ45" s="32">
        <v>396.0440930960882</v>
      </c>
      <c r="AR45" s="32">
        <v>400.31636273627811</v>
      </c>
      <c r="AS45" s="32">
        <v>404.64454053897657</v>
      </c>
      <c r="AT45" s="32">
        <v>406.44733688026173</v>
      </c>
      <c r="AU45" s="32">
        <v>405.60332158008077</v>
      </c>
      <c r="AV45" s="32">
        <v>404.84479572916132</v>
      </c>
    </row>
    <row r="46" spans="1:48" x14ac:dyDescent="0.2">
      <c r="A46" s="1"/>
      <c r="B46" s="67" t="s">
        <v>180</v>
      </c>
      <c r="C46" s="49"/>
      <c r="D46" s="32">
        <v>334.101</v>
      </c>
      <c r="E46" s="32">
        <v>329.21100000000001</v>
      </c>
      <c r="F46" s="32">
        <v>337.274</v>
      </c>
      <c r="G46" s="32">
        <v>384.596</v>
      </c>
      <c r="H46" s="32">
        <v>376.786</v>
      </c>
      <c r="I46" s="32">
        <v>378.47800000000001</v>
      </c>
      <c r="J46" s="32">
        <v>420.25900000000001</v>
      </c>
      <c r="K46" s="32">
        <v>435.887</v>
      </c>
      <c r="L46" s="32">
        <v>431.673</v>
      </c>
      <c r="M46" s="32">
        <v>418.13099999999997</v>
      </c>
      <c r="N46" s="32">
        <v>453.35700000000003</v>
      </c>
      <c r="O46" s="32">
        <v>457.392</v>
      </c>
      <c r="P46" s="32">
        <v>408.54500000000002</v>
      </c>
      <c r="Q46" s="32">
        <v>492.44299999999998</v>
      </c>
      <c r="R46" s="32">
        <v>475.673</v>
      </c>
      <c r="S46" s="32">
        <v>511.13799999999998</v>
      </c>
      <c r="T46" s="32">
        <v>565.00599999999997</v>
      </c>
      <c r="U46" s="32">
        <v>616.41300000000001</v>
      </c>
      <c r="V46" s="32">
        <v>653.10299999999995</v>
      </c>
      <c r="W46" s="32">
        <v>691.35599999999999</v>
      </c>
      <c r="X46" s="32">
        <v>736.78599999999994</v>
      </c>
      <c r="Y46" s="32">
        <v>744.572</v>
      </c>
      <c r="Z46" s="32">
        <v>883.81500000000005</v>
      </c>
      <c r="AA46" s="32">
        <v>884.61099999999999</v>
      </c>
      <c r="AB46" s="32">
        <v>862.63400000000001</v>
      </c>
      <c r="AC46" s="32">
        <v>785.06899999999996</v>
      </c>
      <c r="AD46" s="32">
        <v>818.33199999999999</v>
      </c>
      <c r="AE46" s="32">
        <v>791.33299999999997</v>
      </c>
      <c r="AF46" s="32">
        <v>761.16</v>
      </c>
      <c r="AG46" s="32">
        <v>735.51599999999996</v>
      </c>
      <c r="AH46" s="32">
        <v>888.06700000000001</v>
      </c>
      <c r="AI46" s="32">
        <v>911.46699999999998</v>
      </c>
      <c r="AJ46" s="32">
        <v>983.35500000000002</v>
      </c>
      <c r="AK46" s="32">
        <v>1073.325</v>
      </c>
      <c r="AL46" s="32">
        <v>1116.0309999999999</v>
      </c>
      <c r="AM46" s="32">
        <v>1128.8727910769453</v>
      </c>
      <c r="AN46" s="32">
        <v>1121.4760805737169</v>
      </c>
      <c r="AO46" s="32">
        <v>1143.544572144719</v>
      </c>
      <c r="AP46" s="32">
        <v>1165.8023012425963</v>
      </c>
      <c r="AQ46" s="32">
        <v>1183.7231878939804</v>
      </c>
      <c r="AR46" s="32">
        <v>1199.7642065534289</v>
      </c>
      <c r="AS46" s="32">
        <v>1216.2902539357528</v>
      </c>
      <c r="AT46" s="32">
        <v>1234.1164257995699</v>
      </c>
      <c r="AU46" s="32">
        <v>1252.7307846113761</v>
      </c>
      <c r="AV46" s="32">
        <v>1272.1314738107963</v>
      </c>
    </row>
    <row r="47" spans="1:48" x14ac:dyDescent="0.2">
      <c r="A47" s="1"/>
      <c r="B47" s="67" t="s">
        <v>181</v>
      </c>
      <c r="C47" s="49"/>
      <c r="D47" s="32">
        <v>668.72900000000004</v>
      </c>
      <c r="E47" s="32">
        <v>717.79100000000005</v>
      </c>
      <c r="F47" s="32">
        <v>578.01800000000003</v>
      </c>
      <c r="G47" s="32">
        <v>640.90499999999997</v>
      </c>
      <c r="H47" s="32">
        <v>670.89300000000003</v>
      </c>
      <c r="I47" s="32">
        <v>779.74</v>
      </c>
      <c r="J47" s="32">
        <v>768.92100000000005</v>
      </c>
      <c r="K47" s="32">
        <v>869.08199999999999</v>
      </c>
      <c r="L47" s="32">
        <v>968.59900000000005</v>
      </c>
      <c r="M47" s="32">
        <v>1017.419</v>
      </c>
      <c r="N47" s="32">
        <v>951.13400000000001</v>
      </c>
      <c r="O47" s="32">
        <v>1058.4549999999999</v>
      </c>
      <c r="P47" s="32">
        <v>1019.79</v>
      </c>
      <c r="Q47" s="32">
        <v>983.452</v>
      </c>
      <c r="R47" s="32">
        <v>938.16800000000001</v>
      </c>
      <c r="S47" s="32">
        <v>1128.25</v>
      </c>
      <c r="T47" s="32">
        <v>1313.164</v>
      </c>
      <c r="U47" s="32">
        <v>1608.0450000000001</v>
      </c>
      <c r="V47" s="32">
        <v>1391.672</v>
      </c>
      <c r="W47" s="32">
        <v>1160.317</v>
      </c>
      <c r="X47" s="32">
        <v>1007.153</v>
      </c>
      <c r="Y47" s="32">
        <v>1163.684</v>
      </c>
      <c r="Z47" s="32">
        <v>1519.114</v>
      </c>
      <c r="AA47" s="32">
        <v>1569.713</v>
      </c>
      <c r="AB47" s="32">
        <v>1456.328</v>
      </c>
      <c r="AC47" s="32">
        <v>1543.3130000000001</v>
      </c>
      <c r="AD47" s="32">
        <v>1573.921</v>
      </c>
      <c r="AE47" s="32">
        <v>1634.633</v>
      </c>
      <c r="AF47" s="32">
        <v>1484.0540000000001</v>
      </c>
      <c r="AG47" s="32">
        <v>1354.7339999999999</v>
      </c>
      <c r="AH47" s="32">
        <v>1602.299</v>
      </c>
      <c r="AI47" s="32">
        <v>1597.212</v>
      </c>
      <c r="AJ47" s="32">
        <v>2115.6390000000001</v>
      </c>
      <c r="AK47" s="32">
        <v>1831.3710000000001</v>
      </c>
      <c r="AL47" s="32">
        <v>2001.2650000000001</v>
      </c>
      <c r="AM47" s="32">
        <v>1872.2209771962187</v>
      </c>
      <c r="AN47" s="32">
        <v>1825.1422006667963</v>
      </c>
      <c r="AO47" s="32">
        <v>1898.6886143405306</v>
      </c>
      <c r="AP47" s="32">
        <v>1939.3470328640931</v>
      </c>
      <c r="AQ47" s="32">
        <v>1946.0402316672692</v>
      </c>
      <c r="AR47" s="32">
        <v>1949.8067798936215</v>
      </c>
      <c r="AS47" s="32">
        <v>1954.0600576475535</v>
      </c>
      <c r="AT47" s="32">
        <v>1960.3394042255889</v>
      </c>
      <c r="AU47" s="32">
        <v>1967.2536398783297</v>
      </c>
      <c r="AV47" s="32">
        <v>1972.6233777188331</v>
      </c>
    </row>
    <row r="48" spans="1:48" x14ac:dyDescent="0.2">
      <c r="A48" s="1"/>
      <c r="B48" s="67" t="s">
        <v>264</v>
      </c>
      <c r="C48" s="49"/>
      <c r="D48" s="32">
        <v>139.05000000000001</v>
      </c>
      <c r="E48" s="32">
        <v>152.376</v>
      </c>
      <c r="F48" s="32">
        <v>154.98500000000001</v>
      </c>
      <c r="G48" s="32">
        <v>165.18700000000001</v>
      </c>
      <c r="H48" s="32">
        <v>199.72300000000001</v>
      </c>
      <c r="I48" s="32">
        <v>192.31800000000001</v>
      </c>
      <c r="J48" s="32">
        <v>218.07599999999999</v>
      </c>
      <c r="K48" s="32">
        <v>219.17400000000001</v>
      </c>
      <c r="L48" s="32">
        <v>236.089</v>
      </c>
      <c r="M48" s="32">
        <v>220.215</v>
      </c>
      <c r="N48" s="32">
        <v>258.47800000000001</v>
      </c>
      <c r="O48" s="32">
        <v>271.90699999999998</v>
      </c>
      <c r="P48" s="32">
        <v>267.245</v>
      </c>
      <c r="Q48" s="32">
        <v>256.90100000000001</v>
      </c>
      <c r="R48" s="32">
        <v>240.59800000000001</v>
      </c>
      <c r="S48" s="32">
        <v>266.80099999999999</v>
      </c>
      <c r="T48" s="32">
        <v>325.28199999999998</v>
      </c>
      <c r="U48" s="32">
        <v>379.82100000000003</v>
      </c>
      <c r="V48" s="32">
        <v>517.62800000000004</v>
      </c>
      <c r="W48" s="32">
        <v>423.072</v>
      </c>
      <c r="X48" s="32">
        <v>391.50400000000002</v>
      </c>
      <c r="Y48" s="32">
        <v>561.93700000000001</v>
      </c>
      <c r="Z48" s="32">
        <v>598.59699999999998</v>
      </c>
      <c r="AA48" s="32">
        <v>668.255</v>
      </c>
      <c r="AB48" s="32">
        <v>600.81799999999998</v>
      </c>
      <c r="AC48" s="32">
        <v>603.85500000000002</v>
      </c>
      <c r="AD48" s="32">
        <v>576.202</v>
      </c>
      <c r="AE48" s="32">
        <v>627.78800000000001</v>
      </c>
      <c r="AF48" s="32">
        <v>559.97699999999998</v>
      </c>
      <c r="AG48" s="32">
        <v>542.09100000000001</v>
      </c>
      <c r="AH48" s="32">
        <v>557.78700000000003</v>
      </c>
      <c r="AI48" s="32">
        <v>701.46299999999997</v>
      </c>
      <c r="AJ48" s="32">
        <v>900.90300000000002</v>
      </c>
      <c r="AK48" s="32">
        <v>879.46900000000005</v>
      </c>
      <c r="AL48" s="32">
        <v>940.38699999999994</v>
      </c>
      <c r="AM48" s="32">
        <v>687.5636787220252</v>
      </c>
      <c r="AN48" s="32">
        <v>627.05047635731978</v>
      </c>
      <c r="AO48" s="32">
        <v>664.55229490557497</v>
      </c>
      <c r="AP48" s="32">
        <v>680.09136829613487</v>
      </c>
      <c r="AQ48" s="32">
        <v>677.33068312456237</v>
      </c>
      <c r="AR48" s="32">
        <v>671.86394905562361</v>
      </c>
      <c r="AS48" s="32">
        <v>667.39700229356231</v>
      </c>
      <c r="AT48" s="32">
        <v>667.53338026800054</v>
      </c>
      <c r="AU48" s="32">
        <v>670.83917133772104</v>
      </c>
      <c r="AV48" s="32">
        <v>672.39645472416555</v>
      </c>
    </row>
    <row r="49" spans="1:48" x14ac:dyDescent="0.2">
      <c r="A49" s="1"/>
      <c r="B49" s="67" t="s">
        <v>182</v>
      </c>
      <c r="C49" s="49"/>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row>
    <row r="50" spans="1:48" x14ac:dyDescent="0.2">
      <c r="A50" s="1"/>
      <c r="B50" s="64" t="s">
        <v>120</v>
      </c>
      <c r="C50" s="49"/>
      <c r="D50" s="32">
        <v>12.455</v>
      </c>
      <c r="E50" s="32">
        <v>10.647</v>
      </c>
      <c r="F50" s="32">
        <v>8.327</v>
      </c>
      <c r="G50" s="32">
        <v>10.438000000000001</v>
      </c>
      <c r="H50" s="32">
        <v>6.2160000000000002</v>
      </c>
      <c r="I50" s="32">
        <v>12.047000000000001</v>
      </c>
      <c r="J50" s="32">
        <v>7.4279999999999999</v>
      </c>
      <c r="K50" s="32">
        <v>14.262</v>
      </c>
      <c r="L50" s="32">
        <v>11.186</v>
      </c>
      <c r="M50" s="32">
        <v>16.818999999999999</v>
      </c>
      <c r="N50" s="32">
        <v>19.641999999999999</v>
      </c>
      <c r="O50" s="32">
        <v>15.625999999999999</v>
      </c>
      <c r="P50" s="32">
        <v>15.119</v>
      </c>
      <c r="Q50" s="32">
        <v>30.861999999999998</v>
      </c>
      <c r="R50" s="32">
        <v>39.512</v>
      </c>
      <c r="S50" s="32">
        <v>27.116</v>
      </c>
      <c r="T50" s="32">
        <v>35.026000000000003</v>
      </c>
      <c r="U50" s="32">
        <v>35.046999999999997</v>
      </c>
      <c r="V50" s="32">
        <v>36.194000000000003</v>
      </c>
      <c r="W50" s="32">
        <v>41.734000000000002</v>
      </c>
      <c r="X50" s="32">
        <v>28.302</v>
      </c>
      <c r="Y50" s="32">
        <v>36.853000000000002</v>
      </c>
      <c r="Z50" s="32">
        <v>22.096</v>
      </c>
      <c r="AA50" s="32">
        <v>56.283999999999999</v>
      </c>
      <c r="AB50" s="32">
        <v>35.838999999999999</v>
      </c>
      <c r="AC50" s="32">
        <v>55.039000000000001</v>
      </c>
      <c r="AD50" s="32">
        <v>49.317999999999998</v>
      </c>
      <c r="AE50" s="32">
        <v>25.818999999999999</v>
      </c>
      <c r="AF50" s="32">
        <v>64.3</v>
      </c>
      <c r="AG50" s="32">
        <v>71.117999999999995</v>
      </c>
      <c r="AH50" s="32">
        <v>18.510999999999999</v>
      </c>
      <c r="AI50" s="32">
        <v>42.478000000000002</v>
      </c>
      <c r="AJ50" s="32">
        <v>56.206000000000003</v>
      </c>
      <c r="AK50" s="32">
        <v>64.39</v>
      </c>
      <c r="AL50" s="32">
        <v>30.309000000000001</v>
      </c>
      <c r="AM50" s="32">
        <v>47.67158186358526</v>
      </c>
      <c r="AN50" s="32">
        <v>56.226403149378072</v>
      </c>
      <c r="AO50" s="32">
        <v>61.074822890524459</v>
      </c>
      <c r="AP50" s="32">
        <v>64.575714056141237</v>
      </c>
      <c r="AQ50" s="32">
        <v>67.28252867265924</v>
      </c>
      <c r="AR50" s="32">
        <v>69.623729949660429</v>
      </c>
      <c r="AS50" s="32">
        <v>71.799482234265867</v>
      </c>
      <c r="AT50" s="32">
        <v>73.952692162457083</v>
      </c>
      <c r="AU50" s="32">
        <v>76.138970349117699</v>
      </c>
      <c r="AV50" s="32">
        <v>78.397114771998602</v>
      </c>
    </row>
    <row r="51" spans="1:48" x14ac:dyDescent="0.2">
      <c r="A51" s="1"/>
      <c r="B51" s="65" t="s">
        <v>182</v>
      </c>
      <c r="C51" s="49"/>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x14ac:dyDescent="0.2">
      <c r="A52" s="1"/>
      <c r="B52" s="64" t="s">
        <v>183</v>
      </c>
      <c r="C52" s="49"/>
      <c r="D52" s="32">
        <v>253.94300000000001</v>
      </c>
      <c r="E52" s="32">
        <v>116.97799999999999</v>
      </c>
      <c r="F52" s="32">
        <v>28.504999999999999</v>
      </c>
      <c r="G52" s="32">
        <v>411.44499999999999</v>
      </c>
      <c r="H52" s="32">
        <v>-59.527999999999999</v>
      </c>
      <c r="I52" s="32">
        <v>89.44</v>
      </c>
      <c r="J52" s="32">
        <v>-31.861000000000001</v>
      </c>
      <c r="K52" s="32">
        <v>23.155999999999999</v>
      </c>
      <c r="L52" s="32">
        <v>390.78899999999999</v>
      </c>
      <c r="M52" s="32">
        <v>996.87699999999995</v>
      </c>
      <c r="N52" s="32">
        <v>988.005</v>
      </c>
      <c r="O52" s="32">
        <v>876.16499999999996</v>
      </c>
      <c r="P52" s="32">
        <v>114.79300000000001</v>
      </c>
      <c r="Q52" s="32">
        <v>339.238</v>
      </c>
      <c r="R52" s="32">
        <v>342.48</v>
      </c>
      <c r="S52" s="32">
        <v>921.28899999999999</v>
      </c>
      <c r="T52" s="32">
        <v>204.99100000000001</v>
      </c>
      <c r="U52" s="32">
        <v>-209.614</v>
      </c>
      <c r="V52" s="32">
        <v>-183.626</v>
      </c>
      <c r="W52" s="32">
        <v>-322.58499999999998</v>
      </c>
      <c r="X52" s="32">
        <v>-290.52699999999999</v>
      </c>
      <c r="Y52" s="32">
        <v>-348.74799999999999</v>
      </c>
      <c r="Z52" s="32">
        <v>-329.58699999999999</v>
      </c>
      <c r="AA52" s="32">
        <v>-517.48699999999997</v>
      </c>
      <c r="AB52" s="32">
        <v>-408.041</v>
      </c>
      <c r="AC52" s="32">
        <v>-453.51900000000001</v>
      </c>
      <c r="AD52" s="32">
        <v>-299.77300000000002</v>
      </c>
      <c r="AE52" s="32">
        <v>-533.17200000000003</v>
      </c>
      <c r="AF52" s="32">
        <v>-555.91200000000003</v>
      </c>
      <c r="AG52" s="32">
        <v>-313.03899999999999</v>
      </c>
      <c r="AH52" s="32">
        <v>1002.9109999999999</v>
      </c>
      <c r="AI52" s="32">
        <v>80.45</v>
      </c>
      <c r="AJ52" s="32">
        <v>-775.59699999999998</v>
      </c>
      <c r="AK52" s="32">
        <v>-769.99199999999996</v>
      </c>
      <c r="AL52" s="32">
        <v>-972.05</v>
      </c>
      <c r="AM52" s="32">
        <v>702.66612213842086</v>
      </c>
      <c r="AN52" s="32">
        <v>-27.030570136200367</v>
      </c>
      <c r="AO52" s="32">
        <v>-292.47103745007553</v>
      </c>
      <c r="AP52" s="32">
        <v>-834.20572343742515</v>
      </c>
      <c r="AQ52" s="32">
        <v>-925.8452454170897</v>
      </c>
      <c r="AR52" s="32">
        <v>-928.25271797944379</v>
      </c>
      <c r="AS52" s="32">
        <v>-922.28673646757181</v>
      </c>
      <c r="AT52" s="32">
        <v>-917.69528278468852</v>
      </c>
      <c r="AU52" s="32">
        <v>-916.22163555063946</v>
      </c>
      <c r="AV52" s="32">
        <v>-916.57759330090596</v>
      </c>
    </row>
    <row r="53" spans="1:48" x14ac:dyDescent="0.2">
      <c r="A53" s="1"/>
      <c r="B53" s="65" t="s">
        <v>184</v>
      </c>
      <c r="C53" s="49"/>
      <c r="D53" s="32">
        <v>624.64599999999996</v>
      </c>
      <c r="E53" s="32">
        <v>490.65899999999999</v>
      </c>
      <c r="F53" s="32">
        <v>478.72899999999998</v>
      </c>
      <c r="G53" s="32">
        <v>806.27300000000002</v>
      </c>
      <c r="H53" s="32">
        <v>348.24599999999998</v>
      </c>
      <c r="I53" s="32">
        <v>507.30200000000002</v>
      </c>
      <c r="J53" s="32">
        <v>388.738</v>
      </c>
      <c r="K53" s="32">
        <v>454.54899999999998</v>
      </c>
      <c r="L53" s="32">
        <v>814.69</v>
      </c>
      <c r="M53" s="32">
        <v>1411.884</v>
      </c>
      <c r="N53" s="32">
        <v>1407.761</v>
      </c>
      <c r="O53" s="32">
        <v>1298.2049999999999</v>
      </c>
      <c r="P53" s="32">
        <v>539.279</v>
      </c>
      <c r="Q53" s="32">
        <v>725.86699999999996</v>
      </c>
      <c r="R53" s="32">
        <v>728.94100000000003</v>
      </c>
      <c r="S53" s="32">
        <v>1420.9849999999999</v>
      </c>
      <c r="T53" s="32">
        <v>812.14099999999996</v>
      </c>
      <c r="U53" s="32">
        <v>463.71800000000002</v>
      </c>
      <c r="V53" s="32">
        <v>518.495</v>
      </c>
      <c r="W53" s="32">
        <v>419.10500000000002</v>
      </c>
      <c r="X53" s="32">
        <v>509.38799999999998</v>
      </c>
      <c r="Y53" s="32">
        <v>470.34800000000001</v>
      </c>
      <c r="Z53" s="32">
        <v>480.334</v>
      </c>
      <c r="AA53" s="32">
        <v>599.73199999999997</v>
      </c>
      <c r="AB53" s="32">
        <v>697.63699999999994</v>
      </c>
      <c r="AC53" s="32">
        <v>795.19799999999998</v>
      </c>
      <c r="AD53" s="32">
        <v>854.25800000000004</v>
      </c>
      <c r="AE53" s="32">
        <v>803.44799999999998</v>
      </c>
      <c r="AF53" s="32">
        <v>686.69299999999998</v>
      </c>
      <c r="AG53" s="32">
        <v>1121.4749999999999</v>
      </c>
      <c r="AH53" s="32">
        <v>2461.299</v>
      </c>
      <c r="AI53" s="32">
        <v>1351.136</v>
      </c>
      <c r="AJ53" s="32">
        <v>558.75800000000004</v>
      </c>
      <c r="AK53" s="32">
        <v>623.92899999999997</v>
      </c>
      <c r="AL53" s="32">
        <v>499.34</v>
      </c>
      <c r="AM53" s="32">
        <v>2219.3744431355803</v>
      </c>
      <c r="AN53" s="32">
        <v>1482.6327847199409</v>
      </c>
      <c r="AO53" s="32">
        <v>1177.1315008333574</v>
      </c>
      <c r="AP53" s="32">
        <v>609.1123689427875</v>
      </c>
      <c r="AQ53" s="32">
        <v>513.39944308890631</v>
      </c>
      <c r="AR53" s="32">
        <v>519.22924825269956</v>
      </c>
      <c r="AS53" s="32">
        <v>533.35112867591181</v>
      </c>
      <c r="AT53" s="32">
        <v>541.25489159862605</v>
      </c>
      <c r="AU53" s="32">
        <v>545.58877310378318</v>
      </c>
      <c r="AV53" s="32">
        <v>547.15346709667904</v>
      </c>
    </row>
    <row r="54" spans="1:48" x14ac:dyDescent="0.2">
      <c r="A54" s="1"/>
      <c r="B54" s="65" t="s">
        <v>263</v>
      </c>
      <c r="C54" s="49"/>
      <c r="D54" s="32">
        <v>370.70299999999997</v>
      </c>
      <c r="E54" s="32">
        <v>373.68099999999998</v>
      </c>
      <c r="F54" s="32">
        <v>450.22399999999999</v>
      </c>
      <c r="G54" s="32">
        <v>394.82799999999997</v>
      </c>
      <c r="H54" s="32">
        <v>407.774</v>
      </c>
      <c r="I54" s="32">
        <v>417.86200000000002</v>
      </c>
      <c r="J54" s="32">
        <v>420.59899999999999</v>
      </c>
      <c r="K54" s="32">
        <v>431.39299999999997</v>
      </c>
      <c r="L54" s="32">
        <v>423.90100000000001</v>
      </c>
      <c r="M54" s="32">
        <v>415.00700000000001</v>
      </c>
      <c r="N54" s="32">
        <v>419.75599999999997</v>
      </c>
      <c r="O54" s="32">
        <v>422.04</v>
      </c>
      <c r="P54" s="32">
        <v>424.48599999999999</v>
      </c>
      <c r="Q54" s="32">
        <v>386.62900000000002</v>
      </c>
      <c r="R54" s="32">
        <v>386.46100000000001</v>
      </c>
      <c r="S54" s="32">
        <v>499.69600000000003</v>
      </c>
      <c r="T54" s="32">
        <v>607.15</v>
      </c>
      <c r="U54" s="32">
        <v>673.33199999999999</v>
      </c>
      <c r="V54" s="32">
        <v>702.12099999999998</v>
      </c>
      <c r="W54" s="32">
        <v>741.69</v>
      </c>
      <c r="X54" s="32">
        <v>799.91499999999996</v>
      </c>
      <c r="Y54" s="32">
        <v>819.096</v>
      </c>
      <c r="Z54" s="32">
        <v>809.92100000000005</v>
      </c>
      <c r="AA54" s="32">
        <v>1117.2190000000001</v>
      </c>
      <c r="AB54" s="32">
        <v>1105.6780000000001</v>
      </c>
      <c r="AC54" s="32">
        <v>1248.7170000000001</v>
      </c>
      <c r="AD54" s="32">
        <v>1154.0309999999999</v>
      </c>
      <c r="AE54" s="32">
        <v>1336.62</v>
      </c>
      <c r="AF54" s="32">
        <v>1242.605</v>
      </c>
      <c r="AG54" s="32">
        <v>1434.5150000000001</v>
      </c>
      <c r="AH54" s="32">
        <v>1458.3879999999999</v>
      </c>
      <c r="AI54" s="32">
        <v>1270.6849999999999</v>
      </c>
      <c r="AJ54" s="32">
        <v>1334.354</v>
      </c>
      <c r="AK54" s="32">
        <v>1393.921</v>
      </c>
      <c r="AL54" s="32">
        <v>1471.3910000000001</v>
      </c>
      <c r="AM54" s="32">
        <v>1516.7083209971595</v>
      </c>
      <c r="AN54" s="32">
        <v>1509.6633548561413</v>
      </c>
      <c r="AO54" s="32">
        <v>1469.602538283433</v>
      </c>
      <c r="AP54" s="32">
        <v>1443.3180923802126</v>
      </c>
      <c r="AQ54" s="32">
        <v>1439.244688505996</v>
      </c>
      <c r="AR54" s="32">
        <v>1447.4819662321433</v>
      </c>
      <c r="AS54" s="32">
        <v>1455.6378651434836</v>
      </c>
      <c r="AT54" s="32">
        <v>1458.9501743833146</v>
      </c>
      <c r="AU54" s="32">
        <v>1461.8104086544226</v>
      </c>
      <c r="AV54" s="32">
        <v>1463.731060397585</v>
      </c>
    </row>
    <row r="55" spans="1:48" x14ac:dyDescent="0.2">
      <c r="A55" s="1"/>
      <c r="B55" s="65" t="s">
        <v>182</v>
      </c>
      <c r="C55" s="49"/>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row>
    <row r="56" spans="1:48" x14ac:dyDescent="0.2">
      <c r="A56" s="1"/>
      <c r="B56" s="64" t="s">
        <v>185</v>
      </c>
      <c r="C56" s="49"/>
      <c r="D56" s="32">
        <v>4459.0929999999998</v>
      </c>
      <c r="E56" s="32">
        <v>4131.8869999999997</v>
      </c>
      <c r="F56" s="32">
        <v>4304.5309999999999</v>
      </c>
      <c r="G56" s="32">
        <v>3868.0390000000002</v>
      </c>
      <c r="H56" s="32">
        <v>4214.817</v>
      </c>
      <c r="I56" s="32">
        <v>3766.8150000000001</v>
      </c>
      <c r="J56" s="32">
        <v>5790.1750000000002</v>
      </c>
      <c r="K56" s="32">
        <v>4444.5259999999998</v>
      </c>
      <c r="L56" s="32">
        <v>4126.2629999999999</v>
      </c>
      <c r="M56" s="32">
        <v>4013.1329999999998</v>
      </c>
      <c r="N56" s="32">
        <v>3873.4569999999999</v>
      </c>
      <c r="O56" s="32">
        <v>4340.3639999999996</v>
      </c>
      <c r="P56" s="32">
        <v>3149.1350000000002</v>
      </c>
      <c r="Q56" s="32">
        <v>5023.6620000000003</v>
      </c>
      <c r="R56" s="32">
        <v>5971.1859999999997</v>
      </c>
      <c r="S56" s="32">
        <v>5537.4629999999997</v>
      </c>
      <c r="T56" s="32">
        <v>4577.8900000000003</v>
      </c>
      <c r="U56" s="32">
        <v>5650.8729999999996</v>
      </c>
      <c r="V56" s="32">
        <v>6405.66</v>
      </c>
      <c r="W56" s="32">
        <v>5726.509</v>
      </c>
      <c r="X56" s="32">
        <v>6781.5429999999997</v>
      </c>
      <c r="Y56" s="32">
        <v>10727.59</v>
      </c>
      <c r="Z56" s="32">
        <v>9610.5640000000003</v>
      </c>
      <c r="AA56" s="32">
        <v>12101.233</v>
      </c>
      <c r="AB56" s="32">
        <v>10975.352999999999</v>
      </c>
      <c r="AC56" s="32">
        <v>9547.6260000000002</v>
      </c>
      <c r="AD56" s="32">
        <v>8896.0560000000005</v>
      </c>
      <c r="AE56" s="32">
        <v>6531.1229999999996</v>
      </c>
      <c r="AF56" s="32">
        <v>6732.6149999999998</v>
      </c>
      <c r="AG56" s="32">
        <v>7928.0959999999995</v>
      </c>
      <c r="AH56" s="32">
        <v>9210.8529999999992</v>
      </c>
      <c r="AI56" s="32">
        <v>12850.084000000001</v>
      </c>
      <c r="AJ56" s="32">
        <v>11422.939</v>
      </c>
      <c r="AK56" s="32">
        <v>14152.781999999999</v>
      </c>
      <c r="AL56" s="32">
        <v>10554.558000000001</v>
      </c>
      <c r="AM56" s="32">
        <v>12885.32860526178</v>
      </c>
      <c r="AN56" s="32">
        <v>12790.778281127445</v>
      </c>
      <c r="AO56" s="32">
        <v>13365.273869448189</v>
      </c>
      <c r="AP56" s="32">
        <v>12534.385724982218</v>
      </c>
      <c r="AQ56" s="32">
        <v>12274.52598670019</v>
      </c>
      <c r="AR56" s="32">
        <v>12153.866685171155</v>
      </c>
      <c r="AS56" s="32">
        <v>12011.543490605754</v>
      </c>
      <c r="AT56" s="32">
        <v>11865.048119709778</v>
      </c>
      <c r="AU56" s="32">
        <v>11765.628516204015</v>
      </c>
      <c r="AV56" s="32">
        <v>11634.677604721417</v>
      </c>
    </row>
    <row r="57" spans="1:48" x14ac:dyDescent="0.2">
      <c r="A57" s="1"/>
      <c r="B57" s="65" t="s">
        <v>131</v>
      </c>
      <c r="C57" s="49"/>
      <c r="D57" s="32">
        <v>628.125</v>
      </c>
      <c r="E57" s="32">
        <v>625.26599999999996</v>
      </c>
      <c r="F57" s="32">
        <v>620.5</v>
      </c>
      <c r="G57" s="32">
        <v>599.80499999999995</v>
      </c>
      <c r="H57" s="32">
        <v>612.41999999999996</v>
      </c>
      <c r="I57" s="32">
        <v>629.04100000000005</v>
      </c>
      <c r="J57" s="32">
        <v>633.80100000000004</v>
      </c>
      <c r="K57" s="32">
        <v>634.70699999999999</v>
      </c>
      <c r="L57" s="32">
        <v>643.31399999999996</v>
      </c>
      <c r="M57" s="32">
        <v>643.82399999999996</v>
      </c>
      <c r="N57" s="32">
        <v>641.53499999999997</v>
      </c>
      <c r="O57" s="32">
        <v>646.34100000000001</v>
      </c>
      <c r="P57" s="32">
        <v>654.15599999999995</v>
      </c>
      <c r="Q57" s="32">
        <v>661.572</v>
      </c>
      <c r="R57" s="32">
        <v>705.63900000000001</v>
      </c>
      <c r="S57" s="32">
        <v>754.51199999999994</v>
      </c>
      <c r="T57" s="32">
        <v>786.82600000000002</v>
      </c>
      <c r="U57" s="32">
        <v>795.577</v>
      </c>
      <c r="V57" s="32">
        <v>623.42600000000004</v>
      </c>
      <c r="W57" s="32">
        <v>616.25800000000004</v>
      </c>
      <c r="X57" s="32">
        <v>615.51099999999997</v>
      </c>
      <c r="Y57" s="32">
        <v>653.73299999999995</v>
      </c>
      <c r="Z57" s="32">
        <v>1574.0229999999999</v>
      </c>
      <c r="AA57" s="32">
        <v>1749.5719999999999</v>
      </c>
      <c r="AB57" s="32">
        <v>2340.0430000000001</v>
      </c>
      <c r="AC57" s="32">
        <v>1929.1590000000001</v>
      </c>
      <c r="AD57" s="32">
        <v>2065.8420000000001</v>
      </c>
      <c r="AE57" s="32">
        <v>1618.114</v>
      </c>
      <c r="AF57" s="32">
        <v>1325.0170000000001</v>
      </c>
      <c r="AG57" s="32">
        <v>1273.059</v>
      </c>
      <c r="AH57" s="32">
        <v>1311.877</v>
      </c>
      <c r="AI57" s="32">
        <v>1115.347</v>
      </c>
      <c r="AJ57" s="32">
        <v>1428.877</v>
      </c>
      <c r="AK57" s="32">
        <v>1458.318</v>
      </c>
      <c r="AL57" s="32">
        <v>1021.155</v>
      </c>
      <c r="AM57" s="32">
        <v>939.69757645348045</v>
      </c>
      <c r="AN57" s="32">
        <v>948.28778269103418</v>
      </c>
      <c r="AO57" s="32">
        <v>906.48272363122919</v>
      </c>
      <c r="AP57" s="32">
        <v>870.28761505917896</v>
      </c>
      <c r="AQ57" s="32">
        <v>852.53696701109902</v>
      </c>
      <c r="AR57" s="32">
        <v>848.1188316289597</v>
      </c>
      <c r="AS57" s="32">
        <v>854.91516987123691</v>
      </c>
      <c r="AT57" s="32">
        <v>866.89703706708292</v>
      </c>
      <c r="AU57" s="32">
        <v>874.69115866765469</v>
      </c>
      <c r="AV57" s="32">
        <v>877.4428408942174</v>
      </c>
    </row>
    <row r="58" spans="1:48" x14ac:dyDescent="0.2">
      <c r="A58" s="1"/>
      <c r="B58" s="65" t="s">
        <v>265</v>
      </c>
      <c r="C58" s="49"/>
      <c r="D58" s="32">
        <v>3830.9679999999998</v>
      </c>
      <c r="E58" s="32">
        <v>3506.6210000000001</v>
      </c>
      <c r="F58" s="32">
        <v>3684.0309999999999</v>
      </c>
      <c r="G58" s="32">
        <v>3268.2339999999999</v>
      </c>
      <c r="H58" s="32">
        <v>3602.3969999999999</v>
      </c>
      <c r="I58" s="32">
        <v>3137.7739999999999</v>
      </c>
      <c r="J58" s="32">
        <v>5156.3739999999998</v>
      </c>
      <c r="K58" s="32">
        <v>3809.819</v>
      </c>
      <c r="L58" s="32">
        <v>3482.9490000000001</v>
      </c>
      <c r="M58" s="32">
        <v>3369.3090000000002</v>
      </c>
      <c r="N58" s="32">
        <v>3231.922</v>
      </c>
      <c r="O58" s="32">
        <v>3694.0230000000001</v>
      </c>
      <c r="P58" s="32">
        <v>2494.9789999999998</v>
      </c>
      <c r="Q58" s="32">
        <v>4362.09</v>
      </c>
      <c r="R58" s="32">
        <v>5265.5469999999996</v>
      </c>
      <c r="S58" s="32">
        <v>4782.951</v>
      </c>
      <c r="T58" s="32">
        <v>3791.0639999999999</v>
      </c>
      <c r="U58" s="32">
        <v>4855.2960000000003</v>
      </c>
      <c r="V58" s="32">
        <v>5782.2330000000002</v>
      </c>
      <c r="W58" s="32">
        <v>5110.25</v>
      </c>
      <c r="X58" s="32">
        <v>6166.0320000000002</v>
      </c>
      <c r="Y58" s="32">
        <v>10073.857</v>
      </c>
      <c r="Z58" s="32">
        <v>8036.5410000000002</v>
      </c>
      <c r="AA58" s="32">
        <v>10351.661</v>
      </c>
      <c r="AB58" s="32">
        <v>8635.31</v>
      </c>
      <c r="AC58" s="32">
        <v>7618.4669999999996</v>
      </c>
      <c r="AD58" s="32">
        <v>6830.2150000000001</v>
      </c>
      <c r="AE58" s="32">
        <v>4913.009</v>
      </c>
      <c r="AF58" s="32">
        <v>5407.598</v>
      </c>
      <c r="AG58" s="32">
        <v>6655.0370000000003</v>
      </c>
      <c r="AH58" s="32">
        <v>7898.9750000000004</v>
      </c>
      <c r="AI58" s="32">
        <v>11734.737999999999</v>
      </c>
      <c r="AJ58" s="32">
        <v>9994.0619999999999</v>
      </c>
      <c r="AK58" s="32">
        <v>12694.464</v>
      </c>
      <c r="AL58" s="32">
        <v>9533.4030000000002</v>
      </c>
      <c r="AM58" s="32">
        <v>11945.6310288083</v>
      </c>
      <c r="AN58" s="32">
        <v>11842.490498436411</v>
      </c>
      <c r="AO58" s="32">
        <v>12458.79114581696</v>
      </c>
      <c r="AP58" s="32">
        <v>11664.098109923039</v>
      </c>
      <c r="AQ58" s="32">
        <v>11421.98901968909</v>
      </c>
      <c r="AR58" s="32">
        <v>11305.747853542196</v>
      </c>
      <c r="AS58" s="32">
        <v>11156.628320734517</v>
      </c>
      <c r="AT58" s="32">
        <v>10998.151082642695</v>
      </c>
      <c r="AU58" s="32">
        <v>10890.937357536361</v>
      </c>
      <c r="AV58" s="32">
        <v>10757.2347638272</v>
      </c>
    </row>
    <row r="59" spans="1:48" x14ac:dyDescent="0.2">
      <c r="A59" s="1"/>
      <c r="B59" s="65" t="s">
        <v>182</v>
      </c>
      <c r="C59" s="49"/>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row>
    <row r="60" spans="1:48" x14ac:dyDescent="0.2">
      <c r="A60" s="1"/>
      <c r="B60" s="64" t="s">
        <v>186</v>
      </c>
      <c r="C60" s="49"/>
      <c r="D60" s="32">
        <v>1321.452</v>
      </c>
      <c r="E60" s="32">
        <v>1232.3869999999999</v>
      </c>
      <c r="F60" s="32">
        <v>1173.5350000000001</v>
      </c>
      <c r="G60" s="32">
        <v>1259.711</v>
      </c>
      <c r="H60" s="32">
        <v>1359.5640000000001</v>
      </c>
      <c r="I60" s="32">
        <v>1476.194</v>
      </c>
      <c r="J60" s="32">
        <v>1689.885</v>
      </c>
      <c r="K60" s="32">
        <v>1786.7639999999999</v>
      </c>
      <c r="L60" s="32">
        <v>1667.3340000000001</v>
      </c>
      <c r="M60" s="32">
        <v>1662.4390000000001</v>
      </c>
      <c r="N60" s="32">
        <v>1778.8330000000001</v>
      </c>
      <c r="O60" s="32">
        <v>1779.895</v>
      </c>
      <c r="P60" s="32">
        <v>1628.3330000000001</v>
      </c>
      <c r="Q60" s="32">
        <v>1604.1220000000001</v>
      </c>
      <c r="R60" s="32">
        <v>1681.874</v>
      </c>
      <c r="S60" s="32">
        <v>1811.348</v>
      </c>
      <c r="T60" s="32">
        <v>1783.4290000000001</v>
      </c>
      <c r="U60" s="32">
        <v>1910.5450000000001</v>
      </c>
      <c r="V60" s="32">
        <v>2301.4459999999999</v>
      </c>
      <c r="W60" s="32">
        <v>2362.29</v>
      </c>
      <c r="X60" s="32">
        <v>2483.5819999999999</v>
      </c>
      <c r="Y60" s="32">
        <v>2582.1280000000002</v>
      </c>
      <c r="Z60" s="32">
        <v>3144.73</v>
      </c>
      <c r="AA60" s="32">
        <v>2922.45</v>
      </c>
      <c r="AB60" s="32">
        <v>2890.8519999999999</v>
      </c>
      <c r="AC60" s="32">
        <v>2788.62</v>
      </c>
      <c r="AD60" s="32">
        <v>2966.7469999999998</v>
      </c>
      <c r="AE60" s="32">
        <v>2701.8470000000002</v>
      </c>
      <c r="AF60" s="32">
        <v>2801.71</v>
      </c>
      <c r="AG60" s="32">
        <v>2593.0140000000001</v>
      </c>
      <c r="AH60" s="32">
        <v>2557.192</v>
      </c>
      <c r="AI60" s="32">
        <v>3461.3820000000001</v>
      </c>
      <c r="AJ60" s="32">
        <v>3388.1480000000001</v>
      </c>
      <c r="AK60" s="32">
        <v>3354.779</v>
      </c>
      <c r="AL60" s="32">
        <v>3594.2220000000002</v>
      </c>
      <c r="AM60" s="32">
        <v>3528.6092373264155</v>
      </c>
      <c r="AN60" s="32">
        <v>3474.5127262535548</v>
      </c>
      <c r="AO60" s="32">
        <v>3439.9595171086958</v>
      </c>
      <c r="AP60" s="32">
        <v>3460.6408240832307</v>
      </c>
      <c r="AQ60" s="32">
        <v>3493.1503161214582</v>
      </c>
      <c r="AR60" s="32">
        <v>3514.6726246647681</v>
      </c>
      <c r="AS60" s="32">
        <v>3536.0138931114407</v>
      </c>
      <c r="AT60" s="32">
        <v>3552.8290228024061</v>
      </c>
      <c r="AU60" s="32">
        <v>3567.4176382189253</v>
      </c>
      <c r="AV60" s="32">
        <v>3580.2709108459917</v>
      </c>
    </row>
    <row r="61" spans="1:48" x14ac:dyDescent="0.2">
      <c r="A61" s="1"/>
      <c r="B61" s="65" t="s">
        <v>187</v>
      </c>
      <c r="C61" s="49"/>
      <c r="D61" s="32">
        <v>217.53200000000001</v>
      </c>
      <c r="E61" s="32">
        <v>188.262</v>
      </c>
      <c r="F61" s="32">
        <v>196.65199999999999</v>
      </c>
      <c r="G61" s="32">
        <v>207.83099999999999</v>
      </c>
      <c r="H61" s="32">
        <v>239.48099999999999</v>
      </c>
      <c r="I61" s="32">
        <v>234.64</v>
      </c>
      <c r="J61" s="32">
        <v>255.29499999999999</v>
      </c>
      <c r="K61" s="32">
        <v>266.976</v>
      </c>
      <c r="L61" s="32">
        <v>317.601</v>
      </c>
      <c r="M61" s="32">
        <v>296.553</v>
      </c>
      <c r="N61" s="32">
        <v>329.83600000000001</v>
      </c>
      <c r="O61" s="32">
        <v>382.55599999999998</v>
      </c>
      <c r="P61" s="32">
        <v>366.22500000000002</v>
      </c>
      <c r="Q61" s="32">
        <v>390.94299999999998</v>
      </c>
      <c r="R61" s="32">
        <v>399.11700000000002</v>
      </c>
      <c r="S61" s="32">
        <v>431.649</v>
      </c>
      <c r="T61" s="32">
        <v>432.89600000000002</v>
      </c>
      <c r="U61" s="32">
        <v>522.58500000000004</v>
      </c>
      <c r="V61" s="32">
        <v>573.80600000000004</v>
      </c>
      <c r="W61" s="32">
        <v>568.26599999999996</v>
      </c>
      <c r="X61" s="32">
        <v>501.69799999999998</v>
      </c>
      <c r="Y61" s="32">
        <v>563.14700000000005</v>
      </c>
      <c r="Z61" s="32">
        <v>577.904</v>
      </c>
      <c r="AA61" s="32">
        <v>563.71600000000001</v>
      </c>
      <c r="AB61" s="32">
        <v>594.16099999999994</v>
      </c>
      <c r="AC61" s="32">
        <v>654.96100000000001</v>
      </c>
      <c r="AD61" s="32">
        <v>650.68200000000002</v>
      </c>
      <c r="AE61" s="32">
        <v>744.18100000000004</v>
      </c>
      <c r="AF61" s="32">
        <v>715.7</v>
      </c>
      <c r="AG61" s="32">
        <v>718.88199999999995</v>
      </c>
      <c r="AH61" s="32">
        <v>531.48900000000003</v>
      </c>
      <c r="AI61" s="32">
        <v>707.52200000000005</v>
      </c>
      <c r="AJ61" s="32">
        <v>793.79399999999998</v>
      </c>
      <c r="AK61" s="32">
        <v>775.61</v>
      </c>
      <c r="AL61" s="32">
        <v>909.69100000000003</v>
      </c>
      <c r="AM61" s="32">
        <v>898.64433613497022</v>
      </c>
      <c r="AN61" s="32">
        <v>912.54222679734278</v>
      </c>
      <c r="AO61" s="32">
        <v>933.67207152485253</v>
      </c>
      <c r="AP61" s="32">
        <v>953.79450982271578</v>
      </c>
      <c r="AQ61" s="32">
        <v>968.27262934379303</v>
      </c>
      <c r="AR61" s="32">
        <v>978.65611875851664</v>
      </c>
      <c r="AS61" s="32">
        <v>988.55590852516013</v>
      </c>
      <c r="AT61" s="32">
        <v>998.86267350033438</v>
      </c>
      <c r="AU61" s="32">
        <v>1009.3469155827138</v>
      </c>
      <c r="AV61" s="32">
        <v>1020.2747996550007</v>
      </c>
    </row>
    <row r="62" spans="1:48" x14ac:dyDescent="0.2">
      <c r="A62" s="1"/>
      <c r="B62" s="65" t="s">
        <v>188</v>
      </c>
      <c r="C62" s="49"/>
      <c r="D62" s="32">
        <v>0</v>
      </c>
      <c r="E62" s="32">
        <v>0</v>
      </c>
      <c r="F62" s="32">
        <v>0</v>
      </c>
      <c r="G62" s="32">
        <v>0</v>
      </c>
      <c r="H62" s="32">
        <v>0</v>
      </c>
      <c r="I62" s="32">
        <v>0</v>
      </c>
      <c r="J62" s="32">
        <v>0</v>
      </c>
      <c r="K62" s="32">
        <v>0</v>
      </c>
      <c r="L62" s="32">
        <v>0</v>
      </c>
      <c r="M62" s="32">
        <v>0</v>
      </c>
      <c r="N62" s="32">
        <v>0</v>
      </c>
      <c r="O62" s="32">
        <v>0</v>
      </c>
      <c r="P62" s="32">
        <v>0</v>
      </c>
      <c r="Q62" s="32">
        <v>0</v>
      </c>
      <c r="R62" s="32">
        <v>0</v>
      </c>
      <c r="S62" s="32">
        <v>0</v>
      </c>
      <c r="T62" s="32">
        <v>0</v>
      </c>
      <c r="U62" s="32">
        <v>0</v>
      </c>
      <c r="V62" s="32">
        <v>95.825999999999993</v>
      </c>
      <c r="W62" s="32">
        <v>98.798000000000002</v>
      </c>
      <c r="X62" s="32">
        <v>124.348</v>
      </c>
      <c r="Y62" s="32">
        <v>134.298</v>
      </c>
      <c r="Z62" s="32">
        <v>190.154</v>
      </c>
      <c r="AA62" s="32">
        <v>176.06</v>
      </c>
      <c r="AB62" s="32">
        <v>262.69600000000003</v>
      </c>
      <c r="AC62" s="32">
        <v>228.12799999999999</v>
      </c>
      <c r="AD62" s="32">
        <v>252.25399999999999</v>
      </c>
      <c r="AE62" s="32">
        <v>163.91200000000001</v>
      </c>
      <c r="AF62" s="32">
        <v>166.77500000000001</v>
      </c>
      <c r="AG62" s="32">
        <v>130.25800000000001</v>
      </c>
      <c r="AH62" s="32">
        <v>169.96799999999999</v>
      </c>
      <c r="AI62" s="32">
        <v>296.65600000000001</v>
      </c>
      <c r="AJ62" s="32">
        <v>244.374</v>
      </c>
      <c r="AK62" s="32">
        <v>204.82400000000001</v>
      </c>
      <c r="AL62" s="32">
        <v>197.809</v>
      </c>
      <c r="AM62" s="32">
        <v>192.80613715450468</v>
      </c>
      <c r="AN62" s="32">
        <v>196.04395879021516</v>
      </c>
      <c r="AO62" s="32">
        <v>198.11579759793071</v>
      </c>
      <c r="AP62" s="32">
        <v>200.35411562276843</v>
      </c>
      <c r="AQ62" s="32">
        <v>202.16775790672156</v>
      </c>
      <c r="AR62" s="32">
        <v>204.10142036254737</v>
      </c>
      <c r="AS62" s="32">
        <v>206.0544015044197</v>
      </c>
      <c r="AT62" s="32">
        <v>207.07211780433252</v>
      </c>
      <c r="AU62" s="32">
        <v>207.60723163844872</v>
      </c>
      <c r="AV62" s="32">
        <v>207.70032965707989</v>
      </c>
    </row>
    <row r="63" spans="1:48" x14ac:dyDescent="0.2">
      <c r="A63" s="1"/>
      <c r="B63" s="65" t="s">
        <v>189</v>
      </c>
      <c r="C63" s="49"/>
      <c r="D63" s="32">
        <v>489.57100000000003</v>
      </c>
      <c r="E63" s="32">
        <v>489.50099999999998</v>
      </c>
      <c r="F63" s="32">
        <v>439.767</v>
      </c>
      <c r="G63" s="32">
        <v>494.33199999999999</v>
      </c>
      <c r="H63" s="32">
        <v>512.75300000000004</v>
      </c>
      <c r="I63" s="32">
        <v>562.81200000000001</v>
      </c>
      <c r="J63" s="32">
        <v>740.48800000000006</v>
      </c>
      <c r="K63" s="32">
        <v>816.16800000000001</v>
      </c>
      <c r="L63" s="32">
        <v>637.75400000000002</v>
      </c>
      <c r="M63" s="32">
        <v>633.76800000000003</v>
      </c>
      <c r="N63" s="32">
        <v>691.78099999999995</v>
      </c>
      <c r="O63" s="32">
        <v>709.51700000000005</v>
      </c>
      <c r="P63" s="32">
        <v>620.59799999999996</v>
      </c>
      <c r="Q63" s="32">
        <v>660.38499999999999</v>
      </c>
      <c r="R63" s="32">
        <v>741.33500000000004</v>
      </c>
      <c r="S63" s="32">
        <v>738.19100000000003</v>
      </c>
      <c r="T63" s="32">
        <v>619.33100000000002</v>
      </c>
      <c r="U63" s="32">
        <v>613.58199999999999</v>
      </c>
      <c r="V63" s="32">
        <v>783.875</v>
      </c>
      <c r="W63" s="32">
        <v>808.18600000000004</v>
      </c>
      <c r="X63" s="32">
        <v>1017.194</v>
      </c>
      <c r="Y63" s="32">
        <v>1098.5899999999999</v>
      </c>
      <c r="Z63" s="32">
        <v>1555.5060000000001</v>
      </c>
      <c r="AA63" s="32">
        <v>1440.211</v>
      </c>
      <c r="AB63" s="32">
        <v>1248.7539999999999</v>
      </c>
      <c r="AC63" s="32">
        <v>1084.4280000000001</v>
      </c>
      <c r="AD63" s="32">
        <v>1199.117</v>
      </c>
      <c r="AE63" s="32">
        <v>779.17100000000005</v>
      </c>
      <c r="AF63" s="32">
        <v>792.78</v>
      </c>
      <c r="AG63" s="32">
        <v>619.19299999999998</v>
      </c>
      <c r="AH63" s="32">
        <v>807.96100000000001</v>
      </c>
      <c r="AI63" s="32">
        <v>1410.183</v>
      </c>
      <c r="AJ63" s="32">
        <v>1161.655</v>
      </c>
      <c r="AK63" s="32">
        <v>973.65099999999995</v>
      </c>
      <c r="AL63" s="32">
        <v>940.30499999999995</v>
      </c>
      <c r="AM63" s="32">
        <v>916.52374877089278</v>
      </c>
      <c r="AN63" s="32">
        <v>914.37930312888204</v>
      </c>
      <c r="AO63" s="32">
        <v>912.09537195239568</v>
      </c>
      <c r="AP63" s="32">
        <v>914.22060299519319</v>
      </c>
      <c r="AQ63" s="32">
        <v>916.86733299947093</v>
      </c>
      <c r="AR63" s="32">
        <v>921.74742959183868</v>
      </c>
      <c r="AS63" s="32">
        <v>927.86850327956893</v>
      </c>
      <c r="AT63" s="32">
        <v>930.570778641684</v>
      </c>
      <c r="AU63" s="32">
        <v>931.66240884706042</v>
      </c>
      <c r="AV63" s="32">
        <v>931.16223063519203</v>
      </c>
    </row>
    <row r="64" spans="1:48" x14ac:dyDescent="0.2">
      <c r="A64" s="1"/>
      <c r="B64" s="65" t="s">
        <v>190</v>
      </c>
      <c r="C64" s="49"/>
      <c r="D64" s="32">
        <v>614.34900000000005</v>
      </c>
      <c r="E64" s="32">
        <v>554.62400000000002</v>
      </c>
      <c r="F64" s="32">
        <v>537.11599999999999</v>
      </c>
      <c r="G64" s="32">
        <v>557.548</v>
      </c>
      <c r="H64" s="32">
        <v>607.33000000000004</v>
      </c>
      <c r="I64" s="32">
        <v>678.74199999999996</v>
      </c>
      <c r="J64" s="32">
        <v>694.10199999999998</v>
      </c>
      <c r="K64" s="32">
        <v>703.62</v>
      </c>
      <c r="L64" s="32">
        <v>711.97900000000004</v>
      </c>
      <c r="M64" s="32">
        <v>732.11800000000005</v>
      </c>
      <c r="N64" s="32">
        <v>757.21600000000001</v>
      </c>
      <c r="O64" s="32">
        <v>687.822</v>
      </c>
      <c r="P64" s="32">
        <v>641.51</v>
      </c>
      <c r="Q64" s="32">
        <v>552.79399999999998</v>
      </c>
      <c r="R64" s="32">
        <v>541.42200000000003</v>
      </c>
      <c r="S64" s="32">
        <v>641.50800000000004</v>
      </c>
      <c r="T64" s="32">
        <v>731.202</v>
      </c>
      <c r="U64" s="32">
        <v>774.37800000000004</v>
      </c>
      <c r="V64" s="32">
        <v>847.94</v>
      </c>
      <c r="W64" s="32">
        <v>887.04</v>
      </c>
      <c r="X64" s="32">
        <v>840.34199999999998</v>
      </c>
      <c r="Y64" s="32">
        <v>786.09299999999996</v>
      </c>
      <c r="Z64" s="32">
        <v>821.16600000000005</v>
      </c>
      <c r="AA64" s="32">
        <v>742.46299999999997</v>
      </c>
      <c r="AB64" s="32">
        <v>785.24</v>
      </c>
      <c r="AC64" s="32">
        <v>821.10299999999995</v>
      </c>
      <c r="AD64" s="32">
        <v>864.69399999999996</v>
      </c>
      <c r="AE64" s="32">
        <v>1014.5839999999999</v>
      </c>
      <c r="AF64" s="32">
        <v>1126.4559999999999</v>
      </c>
      <c r="AG64" s="32">
        <v>1124.681</v>
      </c>
      <c r="AH64" s="32">
        <v>1047.7750000000001</v>
      </c>
      <c r="AI64" s="32">
        <v>1047.0219999999999</v>
      </c>
      <c r="AJ64" s="32">
        <v>1188.325</v>
      </c>
      <c r="AK64" s="32">
        <v>1400.694</v>
      </c>
      <c r="AL64" s="32">
        <v>1546.4159999999999</v>
      </c>
      <c r="AM64" s="32">
        <v>1520.6350152660475</v>
      </c>
      <c r="AN64" s="32">
        <v>1451.5472375371146</v>
      </c>
      <c r="AO64" s="32">
        <v>1396.0762760335169</v>
      </c>
      <c r="AP64" s="32">
        <v>1392.2715956425529</v>
      </c>
      <c r="AQ64" s="32">
        <v>1405.8425958714729</v>
      </c>
      <c r="AR64" s="32">
        <v>1410.1676559518655</v>
      </c>
      <c r="AS64" s="32">
        <v>1413.5350798022921</v>
      </c>
      <c r="AT64" s="32">
        <v>1416.3234528560552</v>
      </c>
      <c r="AU64" s="32">
        <v>1418.8010821507025</v>
      </c>
      <c r="AV64" s="32">
        <v>1421.133550898719</v>
      </c>
    </row>
    <row r="65" spans="1:48" x14ac:dyDescent="0.2">
      <c r="A65" s="1"/>
      <c r="B65" s="65" t="s">
        <v>182</v>
      </c>
      <c r="C65" s="49"/>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row>
    <row r="66" spans="1:48" x14ac:dyDescent="0.2">
      <c r="A66" s="1"/>
      <c r="B66" s="64" t="s">
        <v>148</v>
      </c>
      <c r="C66" s="49"/>
      <c r="D66" s="32">
        <v>2509.5160000000001</v>
      </c>
      <c r="E66" s="32">
        <v>2274.2339999999999</v>
      </c>
      <c r="F66" s="32">
        <v>2510.4960000000001</v>
      </c>
      <c r="G66" s="32">
        <v>2008.5229999999999</v>
      </c>
      <c r="H66" s="32">
        <v>2242.8330000000001</v>
      </c>
      <c r="I66" s="32">
        <v>1661.58</v>
      </c>
      <c r="J66" s="32">
        <v>3466.489</v>
      </c>
      <c r="K66" s="32">
        <v>2023.0550000000001</v>
      </c>
      <c r="L66" s="32">
        <v>1815.615</v>
      </c>
      <c r="M66" s="32">
        <v>1706.87</v>
      </c>
      <c r="N66" s="32">
        <v>1453.0889999999999</v>
      </c>
      <c r="O66" s="32">
        <v>1914.1279999999999</v>
      </c>
      <c r="P66" s="32">
        <v>866.64599999999996</v>
      </c>
      <c r="Q66" s="32">
        <v>2757.9679999999998</v>
      </c>
      <c r="R66" s="32">
        <v>3583.6729999999998</v>
      </c>
      <c r="S66" s="32">
        <v>2971.6030000000001</v>
      </c>
      <c r="T66" s="32">
        <v>2007.635</v>
      </c>
      <c r="U66" s="32">
        <v>2944.7510000000002</v>
      </c>
      <c r="V66" s="32">
        <v>3480.7869999999998</v>
      </c>
      <c r="W66" s="32">
        <v>2747.9609999999998</v>
      </c>
      <c r="X66" s="32">
        <v>3682.45</v>
      </c>
      <c r="Y66" s="32">
        <v>7491.7290000000003</v>
      </c>
      <c r="Z66" s="32">
        <v>4891.8109999999997</v>
      </c>
      <c r="AA66" s="32">
        <v>7429.2110000000002</v>
      </c>
      <c r="AB66" s="32">
        <v>5744.4579999999996</v>
      </c>
      <c r="AC66" s="32">
        <v>4829.8469999999998</v>
      </c>
      <c r="AD66" s="32">
        <v>3863.4679999999998</v>
      </c>
      <c r="AE66" s="32">
        <v>2211.1619999999998</v>
      </c>
      <c r="AF66" s="32">
        <v>2605.8879999999999</v>
      </c>
      <c r="AG66" s="32">
        <v>4062.0230000000001</v>
      </c>
      <c r="AH66" s="32">
        <v>5341.7830000000004</v>
      </c>
      <c r="AI66" s="32">
        <v>8273.3549999999996</v>
      </c>
      <c r="AJ66" s="32">
        <v>6605.9139999999998</v>
      </c>
      <c r="AK66" s="32">
        <v>9339.6849999999995</v>
      </c>
      <c r="AL66" s="32">
        <v>5939.1819999999998</v>
      </c>
      <c r="AM66" s="32">
        <v>8417.0217914818859</v>
      </c>
      <c r="AN66" s="32">
        <v>8367.9777721828614</v>
      </c>
      <c r="AO66" s="32">
        <v>9018.8316287082453</v>
      </c>
      <c r="AP66" s="32">
        <v>8203.4572858398169</v>
      </c>
      <c r="AQ66" s="32">
        <v>7928.8387035676242</v>
      </c>
      <c r="AR66" s="32">
        <v>7791.0752288774311</v>
      </c>
      <c r="AS66" s="32">
        <v>7620.6144276230698</v>
      </c>
      <c r="AT66" s="32">
        <v>7445.3220598402913</v>
      </c>
      <c r="AU66" s="32">
        <v>7323.5197193174354</v>
      </c>
      <c r="AV66" s="32">
        <v>7176.9638529812073</v>
      </c>
    </row>
    <row r="67" spans="1:48" ht="16" thickBot="1" x14ac:dyDescent="0.25">
      <c r="A67" s="1"/>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row>
    <row r="68" spans="1:48" x14ac:dyDescent="0.2">
      <c r="A68" s="1"/>
      <c r="B68" s="1"/>
      <c r="C68" s="2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32"/>
      <c r="AK68" s="1"/>
      <c r="AL68" s="1"/>
      <c r="AM68" s="1"/>
      <c r="AN68" s="1"/>
      <c r="AO68" s="1"/>
      <c r="AP68" s="1"/>
      <c r="AQ68" s="1"/>
      <c r="AR68" s="1"/>
      <c r="AS68" s="1"/>
      <c r="AT68" s="1"/>
      <c r="AU68" s="1"/>
      <c r="AV68" s="1"/>
    </row>
  </sheetData>
  <sheetProtection sheet="1" objects="1" scenarios="1"/>
  <hyperlinks>
    <hyperlink ref="A1" location="TOC!A1" display="TOC" xr:uid="{067DF9A2-C953-405F-BA07-B633A4FB9E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B091A-5676-49A9-8DB2-30FDD681F719}">
  <dimension ref="A1:AV82"/>
  <sheetViews>
    <sheetView zoomScaleNormal="100" workbookViewId="0">
      <pane xSplit="3" ySplit="2" topLeftCell="AN3" activePane="bottomRight" state="frozen"/>
      <selection pane="topRight" activeCell="D1" sqref="D1"/>
      <selection pane="bottomLeft" activeCell="A3" sqref="A3"/>
      <selection pane="bottomRight" activeCell="A3" sqref="A3"/>
    </sheetView>
  </sheetViews>
  <sheetFormatPr baseColWidth="10" defaultColWidth="8.6640625" defaultRowHeight="15" x14ac:dyDescent="0.2"/>
  <cols>
    <col min="1" max="1" width="8.6640625" style="2"/>
    <col min="2" max="2" width="52.1640625" style="2" customWidth="1"/>
    <col min="3" max="3" width="16" style="2" bestFit="1" customWidth="1"/>
    <col min="4" max="35" width="11.5" style="2" customWidth="1"/>
    <col min="36" max="48" width="10.5" style="2" bestFit="1" customWidth="1"/>
    <col min="49" max="16384" width="8.6640625" style="2"/>
  </cols>
  <sheetData>
    <row r="1" spans="1:48" x14ac:dyDescent="0.2">
      <c r="A1" s="68" t="s">
        <v>6</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row>
    <row r="2" spans="1:48" x14ac:dyDescent="0.2">
      <c r="A2" s="1"/>
      <c r="B2" s="15" t="str">
        <f>+TOC!A90&amp;" Crops"</f>
        <v>Nebraska Crops</v>
      </c>
      <c r="C2" s="16"/>
      <c r="D2" s="15">
        <v>1990</v>
      </c>
      <c r="E2" s="15">
        <v>1991</v>
      </c>
      <c r="F2" s="15">
        <v>1992</v>
      </c>
      <c r="G2" s="15">
        <v>1993</v>
      </c>
      <c r="H2" s="15">
        <v>1994</v>
      </c>
      <c r="I2" s="15">
        <v>1995</v>
      </c>
      <c r="J2" s="15">
        <v>1996</v>
      </c>
      <c r="K2" s="15">
        <v>1997</v>
      </c>
      <c r="L2" s="15">
        <v>1998</v>
      </c>
      <c r="M2" s="15">
        <v>1999</v>
      </c>
      <c r="N2" s="15">
        <v>2000</v>
      </c>
      <c r="O2" s="15">
        <v>2001</v>
      </c>
      <c r="P2" s="15">
        <v>2002</v>
      </c>
      <c r="Q2" s="15">
        <v>2003</v>
      </c>
      <c r="R2" s="15">
        <v>2004</v>
      </c>
      <c r="S2" s="15">
        <v>2005</v>
      </c>
      <c r="T2" s="15">
        <v>2006</v>
      </c>
      <c r="U2" s="15">
        <v>2007</v>
      </c>
      <c r="V2" s="15">
        <v>2008</v>
      </c>
      <c r="W2" s="15">
        <v>2009</v>
      </c>
      <c r="X2" s="15">
        <v>2010</v>
      </c>
      <c r="Y2" s="15">
        <v>2011</v>
      </c>
      <c r="Z2" s="15">
        <v>2012</v>
      </c>
      <c r="AA2" s="15">
        <v>2013</v>
      </c>
      <c r="AB2" s="15">
        <v>2014</v>
      </c>
      <c r="AC2" s="15">
        <v>2015</v>
      </c>
      <c r="AD2" s="15">
        <v>2016</v>
      </c>
      <c r="AE2" s="15">
        <v>2017</v>
      </c>
      <c r="AF2" s="15">
        <v>2018</v>
      </c>
      <c r="AG2" s="15">
        <v>2019</v>
      </c>
      <c r="AH2" s="15">
        <v>2020</v>
      </c>
      <c r="AI2" s="15">
        <v>2021</v>
      </c>
      <c r="AJ2" s="15">
        <v>2022</v>
      </c>
      <c r="AK2" s="15">
        <v>2023</v>
      </c>
      <c r="AL2" s="15">
        <v>2024</v>
      </c>
      <c r="AM2" s="15">
        <v>2025</v>
      </c>
      <c r="AN2" s="15">
        <v>2026</v>
      </c>
      <c r="AO2" s="15">
        <v>2027</v>
      </c>
      <c r="AP2" s="15">
        <v>2028</v>
      </c>
      <c r="AQ2" s="15">
        <v>2029</v>
      </c>
      <c r="AR2" s="15">
        <v>2030</v>
      </c>
      <c r="AS2" s="15">
        <v>2031</v>
      </c>
      <c r="AT2" s="15">
        <v>2032</v>
      </c>
      <c r="AU2" s="15">
        <v>2033</v>
      </c>
      <c r="AV2" s="15">
        <v>2034</v>
      </c>
    </row>
    <row r="3" spans="1:48" x14ac:dyDescent="0.2">
      <c r="A3" s="1"/>
      <c r="B3" s="17"/>
      <c r="C3" s="18"/>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row>
    <row r="4" spans="1:48"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x14ac:dyDescent="0.2">
      <c r="A5" s="1"/>
      <c r="B5" s="15" t="str">
        <f>+TOC!A90&amp;" Field Crop Production and Prices"</f>
        <v>Nebraska Field Crop Production and Prices</v>
      </c>
      <c r="C5" s="16"/>
      <c r="D5" s="15">
        <v>1990</v>
      </c>
      <c r="E5" s="15">
        <v>1991</v>
      </c>
      <c r="F5" s="15">
        <v>1992</v>
      </c>
      <c r="G5" s="15">
        <v>1993</v>
      </c>
      <c r="H5" s="15">
        <v>1994</v>
      </c>
      <c r="I5" s="15">
        <v>1995</v>
      </c>
      <c r="J5" s="15">
        <v>1996</v>
      </c>
      <c r="K5" s="15">
        <v>1997</v>
      </c>
      <c r="L5" s="15">
        <v>1998</v>
      </c>
      <c r="M5" s="15">
        <v>1999</v>
      </c>
      <c r="N5" s="15">
        <v>2000</v>
      </c>
      <c r="O5" s="15">
        <v>2001</v>
      </c>
      <c r="P5" s="15">
        <v>2002</v>
      </c>
      <c r="Q5" s="15">
        <v>2003</v>
      </c>
      <c r="R5" s="15">
        <v>2004</v>
      </c>
      <c r="S5" s="15">
        <v>2005</v>
      </c>
      <c r="T5" s="15">
        <v>2006</v>
      </c>
      <c r="U5" s="15">
        <v>2007</v>
      </c>
      <c r="V5" s="15">
        <v>2008</v>
      </c>
      <c r="W5" s="15">
        <v>2009</v>
      </c>
      <c r="X5" s="15">
        <v>2010</v>
      </c>
      <c r="Y5" s="15">
        <v>2011</v>
      </c>
      <c r="Z5" s="15">
        <v>2012</v>
      </c>
      <c r="AA5" s="15">
        <v>2013</v>
      </c>
      <c r="AB5" s="15">
        <v>2014</v>
      </c>
      <c r="AC5" s="15">
        <v>2015</v>
      </c>
      <c r="AD5" s="15">
        <v>2016</v>
      </c>
      <c r="AE5" s="15">
        <v>2017</v>
      </c>
      <c r="AF5" s="15">
        <v>2018</v>
      </c>
      <c r="AG5" s="15">
        <v>2019</v>
      </c>
      <c r="AH5" s="15">
        <v>2020</v>
      </c>
      <c r="AI5" s="15">
        <v>2021</v>
      </c>
      <c r="AJ5" s="15">
        <v>2022</v>
      </c>
      <c r="AK5" s="15">
        <v>2023</v>
      </c>
      <c r="AL5" s="15">
        <v>2024</v>
      </c>
      <c r="AM5" s="15">
        <v>2025</v>
      </c>
      <c r="AN5" s="15">
        <v>2026</v>
      </c>
      <c r="AO5" s="15">
        <v>2027</v>
      </c>
      <c r="AP5" s="15">
        <v>2028</v>
      </c>
      <c r="AQ5" s="15">
        <v>2029</v>
      </c>
      <c r="AR5" s="15">
        <v>2030</v>
      </c>
      <c r="AS5" s="15">
        <v>2031</v>
      </c>
      <c r="AT5" s="15">
        <v>2032</v>
      </c>
      <c r="AU5" s="15">
        <v>2033</v>
      </c>
      <c r="AV5" s="15">
        <v>2034</v>
      </c>
    </row>
    <row r="6" spans="1:48" ht="16" thickBot="1" x14ac:dyDescent="0.25">
      <c r="A6" s="1"/>
      <c r="B6" s="19"/>
      <c r="C6" s="20" t="s">
        <v>7</v>
      </c>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row>
    <row r="7" spans="1:48" x14ac:dyDescent="0.2">
      <c r="A7" s="1"/>
      <c r="B7" s="1"/>
      <c r="C7" s="2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x14ac:dyDescent="0.2">
      <c r="A8" s="1"/>
      <c r="B8" s="22" t="s">
        <v>8</v>
      </c>
      <c r="C8" s="2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x14ac:dyDescent="0.2">
      <c r="A9" s="1"/>
      <c r="B9" s="23" t="s">
        <v>9</v>
      </c>
      <c r="C9" s="21" t="s">
        <v>10</v>
      </c>
      <c r="D9" s="24">
        <v>7700</v>
      </c>
      <c r="E9" s="24">
        <v>8200</v>
      </c>
      <c r="F9" s="24">
        <v>8300</v>
      </c>
      <c r="G9" s="24">
        <v>8000</v>
      </c>
      <c r="H9" s="24">
        <v>8600</v>
      </c>
      <c r="I9" s="24">
        <v>8000</v>
      </c>
      <c r="J9" s="24">
        <v>8500</v>
      </c>
      <c r="K9" s="24">
        <v>8900</v>
      </c>
      <c r="L9" s="24">
        <v>8800</v>
      </c>
      <c r="M9" s="24">
        <v>8600</v>
      </c>
      <c r="N9" s="24">
        <v>8500</v>
      </c>
      <c r="O9" s="24">
        <v>8100</v>
      </c>
      <c r="P9" s="24">
        <v>8400</v>
      </c>
      <c r="Q9" s="24">
        <v>8100</v>
      </c>
      <c r="R9" s="24">
        <v>8250</v>
      </c>
      <c r="S9" s="24">
        <v>8500</v>
      </c>
      <c r="T9" s="24">
        <v>8100</v>
      </c>
      <c r="U9" s="24">
        <v>9400</v>
      </c>
      <c r="V9" s="24">
        <v>8800</v>
      </c>
      <c r="W9" s="24">
        <v>9150</v>
      </c>
      <c r="X9" s="24">
        <v>9150</v>
      </c>
      <c r="Y9" s="24">
        <v>9850</v>
      </c>
      <c r="Z9" s="24">
        <v>10000</v>
      </c>
      <c r="AA9" s="24">
        <v>9950</v>
      </c>
      <c r="AB9" s="24">
        <v>9300</v>
      </c>
      <c r="AC9" s="24">
        <v>9400</v>
      </c>
      <c r="AD9" s="24">
        <v>9850</v>
      </c>
      <c r="AE9" s="24">
        <v>9550</v>
      </c>
      <c r="AF9" s="24">
        <v>9600</v>
      </c>
      <c r="AG9" s="24">
        <v>10100</v>
      </c>
      <c r="AH9" s="24">
        <v>10200</v>
      </c>
      <c r="AI9" s="24">
        <v>9900</v>
      </c>
      <c r="AJ9" s="24">
        <v>9600</v>
      </c>
      <c r="AK9" s="24">
        <v>9950</v>
      </c>
      <c r="AL9" s="24">
        <v>10050</v>
      </c>
      <c r="AM9" s="24">
        <v>10750</v>
      </c>
      <c r="AN9" s="24">
        <v>9869.4996773879611</v>
      </c>
      <c r="AO9" s="24">
        <v>9900.465949876294</v>
      </c>
      <c r="AP9" s="24">
        <v>9894.1300169105543</v>
      </c>
      <c r="AQ9" s="24">
        <v>9858.3729117687872</v>
      </c>
      <c r="AR9" s="24">
        <v>9842.1982485408807</v>
      </c>
      <c r="AS9" s="24">
        <v>9827.6115813110464</v>
      </c>
      <c r="AT9" s="24">
        <v>9811.69813327673</v>
      </c>
      <c r="AU9" s="24">
        <v>9790.359379190415</v>
      </c>
      <c r="AV9" s="24">
        <v>9763.543259182341</v>
      </c>
    </row>
    <row r="10" spans="1:48" x14ac:dyDescent="0.2">
      <c r="A10" s="1"/>
      <c r="B10" s="23" t="s">
        <v>11</v>
      </c>
      <c r="C10" s="21" t="s">
        <v>10</v>
      </c>
      <c r="D10" s="24">
        <v>7300</v>
      </c>
      <c r="E10" s="24">
        <v>7800</v>
      </c>
      <c r="F10" s="24">
        <v>7900</v>
      </c>
      <c r="G10" s="24">
        <v>7550</v>
      </c>
      <c r="H10" s="24">
        <v>8250</v>
      </c>
      <c r="I10" s="24">
        <v>7700</v>
      </c>
      <c r="J10" s="24">
        <v>8250</v>
      </c>
      <c r="K10" s="24">
        <v>8600</v>
      </c>
      <c r="L10" s="24">
        <v>8550</v>
      </c>
      <c r="M10" s="24">
        <v>8300</v>
      </c>
      <c r="N10" s="24">
        <v>8050</v>
      </c>
      <c r="O10" s="24">
        <v>7750</v>
      </c>
      <c r="P10" s="24">
        <v>7350</v>
      </c>
      <c r="Q10" s="24">
        <v>7700</v>
      </c>
      <c r="R10" s="24">
        <v>7950</v>
      </c>
      <c r="S10" s="24">
        <v>8250</v>
      </c>
      <c r="T10" s="24">
        <v>7750</v>
      </c>
      <c r="U10" s="24">
        <v>9200</v>
      </c>
      <c r="V10" s="24">
        <v>8550</v>
      </c>
      <c r="W10" s="24">
        <v>8850</v>
      </c>
      <c r="X10" s="24">
        <v>8850</v>
      </c>
      <c r="Y10" s="24">
        <v>9600</v>
      </c>
      <c r="Z10" s="24">
        <v>9100</v>
      </c>
      <c r="AA10" s="24">
        <v>9550</v>
      </c>
      <c r="AB10" s="24">
        <v>8950</v>
      </c>
      <c r="AC10" s="24">
        <v>9150</v>
      </c>
      <c r="AD10" s="24">
        <v>9550</v>
      </c>
      <c r="AE10" s="24">
        <v>9300</v>
      </c>
      <c r="AF10" s="24">
        <v>9300</v>
      </c>
      <c r="AG10" s="24">
        <v>9810</v>
      </c>
      <c r="AH10" s="24">
        <v>9840</v>
      </c>
      <c r="AI10" s="24">
        <v>9560</v>
      </c>
      <c r="AJ10" s="24">
        <v>8820</v>
      </c>
      <c r="AK10" s="24">
        <v>9500</v>
      </c>
      <c r="AL10" s="24">
        <v>9590</v>
      </c>
      <c r="AM10" s="24">
        <v>10299.523809523809</v>
      </c>
      <c r="AN10" s="24">
        <v>9501.9996777725955</v>
      </c>
      <c r="AO10" s="24">
        <v>9532.9659554112677</v>
      </c>
      <c r="AP10" s="24">
        <v>9526.6300210083282</v>
      </c>
      <c r="AQ10" s="24">
        <v>9490.8729146391433</v>
      </c>
      <c r="AR10" s="24">
        <v>9474.6982517940014</v>
      </c>
      <c r="AS10" s="24">
        <v>9460.1115834360262</v>
      </c>
      <c r="AT10" s="24">
        <v>9444.1981355233438</v>
      </c>
      <c r="AU10" s="24">
        <v>9422.8593811831997</v>
      </c>
      <c r="AV10" s="24">
        <v>9396.0432607797375</v>
      </c>
    </row>
    <row r="11" spans="1:48" x14ac:dyDescent="0.2">
      <c r="A11" s="1"/>
      <c r="B11" s="23" t="s">
        <v>12</v>
      </c>
      <c r="C11" s="21" t="s">
        <v>13</v>
      </c>
      <c r="D11" s="24">
        <v>128</v>
      </c>
      <c r="E11" s="24">
        <v>127</v>
      </c>
      <c r="F11" s="24">
        <v>135</v>
      </c>
      <c r="G11" s="24">
        <v>104</v>
      </c>
      <c r="H11" s="24">
        <v>139</v>
      </c>
      <c r="I11" s="24">
        <v>111</v>
      </c>
      <c r="J11" s="24">
        <v>143</v>
      </c>
      <c r="K11" s="24">
        <v>132</v>
      </c>
      <c r="L11" s="24">
        <v>145</v>
      </c>
      <c r="M11" s="24">
        <v>139</v>
      </c>
      <c r="N11" s="24">
        <v>126</v>
      </c>
      <c r="O11" s="24">
        <v>147</v>
      </c>
      <c r="P11" s="24">
        <v>128</v>
      </c>
      <c r="Q11" s="24">
        <v>146</v>
      </c>
      <c r="R11" s="24">
        <v>166</v>
      </c>
      <c r="S11" s="24">
        <v>154</v>
      </c>
      <c r="T11" s="24">
        <v>152</v>
      </c>
      <c r="U11" s="24">
        <v>160</v>
      </c>
      <c r="V11" s="24">
        <v>163</v>
      </c>
      <c r="W11" s="24">
        <v>179</v>
      </c>
      <c r="X11" s="24">
        <v>166</v>
      </c>
      <c r="Y11" s="24">
        <v>160</v>
      </c>
      <c r="Z11" s="24">
        <v>142</v>
      </c>
      <c r="AA11" s="24">
        <v>169</v>
      </c>
      <c r="AB11" s="24">
        <v>179</v>
      </c>
      <c r="AC11" s="24">
        <v>185</v>
      </c>
      <c r="AD11" s="24">
        <v>178</v>
      </c>
      <c r="AE11" s="24">
        <v>181</v>
      </c>
      <c r="AF11" s="24">
        <v>192</v>
      </c>
      <c r="AG11" s="24">
        <v>182</v>
      </c>
      <c r="AH11" s="24">
        <v>180</v>
      </c>
      <c r="AI11" s="24">
        <v>194</v>
      </c>
      <c r="AJ11" s="24">
        <v>165</v>
      </c>
      <c r="AK11" s="24">
        <v>182</v>
      </c>
      <c r="AL11" s="24">
        <v>188</v>
      </c>
      <c r="AM11" s="24">
        <v>192</v>
      </c>
      <c r="AN11" s="24">
        <v>196.04159174983943</v>
      </c>
      <c r="AO11" s="24">
        <v>198.12069167309028</v>
      </c>
      <c r="AP11" s="24">
        <v>200.17807977026621</v>
      </c>
      <c r="AQ11" s="24">
        <v>202.12542708478276</v>
      </c>
      <c r="AR11" s="24">
        <v>204.13799275563616</v>
      </c>
      <c r="AS11" s="24">
        <v>205.86062933671627</v>
      </c>
      <c r="AT11" s="24">
        <v>207.20650510396558</v>
      </c>
      <c r="AU11" s="24">
        <v>209.0575974679262</v>
      </c>
      <c r="AV11" s="24">
        <v>211.08690605486595</v>
      </c>
    </row>
    <row r="12" spans="1:48" x14ac:dyDescent="0.2">
      <c r="A12" s="1"/>
      <c r="B12" s="23" t="s">
        <v>14</v>
      </c>
      <c r="C12" s="21" t="s">
        <v>15</v>
      </c>
      <c r="D12" s="24">
        <v>934400</v>
      </c>
      <c r="E12" s="24">
        <v>990600</v>
      </c>
      <c r="F12" s="24">
        <v>1066500</v>
      </c>
      <c r="G12" s="24">
        <v>785200</v>
      </c>
      <c r="H12" s="24">
        <v>1146750</v>
      </c>
      <c r="I12" s="24">
        <v>854700</v>
      </c>
      <c r="J12" s="24">
        <v>1179750</v>
      </c>
      <c r="K12" s="24">
        <v>1135200</v>
      </c>
      <c r="L12" s="24">
        <v>1239750</v>
      </c>
      <c r="M12" s="24">
        <v>1153700</v>
      </c>
      <c r="N12" s="24">
        <v>1014300</v>
      </c>
      <c r="O12" s="24">
        <v>1139250</v>
      </c>
      <c r="P12" s="24">
        <v>940800</v>
      </c>
      <c r="Q12" s="24">
        <v>1124200</v>
      </c>
      <c r="R12" s="24">
        <v>1319700</v>
      </c>
      <c r="S12" s="24">
        <v>1270500</v>
      </c>
      <c r="T12" s="24">
        <v>1178000</v>
      </c>
      <c r="U12" s="24">
        <v>1472000</v>
      </c>
      <c r="V12" s="24">
        <v>1393650</v>
      </c>
      <c r="W12" s="24">
        <v>1584150</v>
      </c>
      <c r="X12" s="24">
        <v>1469100</v>
      </c>
      <c r="Y12" s="24">
        <v>1536000</v>
      </c>
      <c r="Z12" s="24">
        <v>1292200</v>
      </c>
      <c r="AA12" s="24">
        <v>1613950</v>
      </c>
      <c r="AB12" s="24">
        <v>1602050</v>
      </c>
      <c r="AC12" s="24">
        <v>1692750</v>
      </c>
      <c r="AD12" s="24">
        <v>1699900</v>
      </c>
      <c r="AE12" s="24">
        <v>1683300</v>
      </c>
      <c r="AF12" s="24">
        <v>1785600</v>
      </c>
      <c r="AG12" s="24">
        <v>1785420</v>
      </c>
      <c r="AH12" s="24">
        <v>1771200</v>
      </c>
      <c r="AI12" s="24">
        <v>1854640</v>
      </c>
      <c r="AJ12" s="24">
        <v>1455300</v>
      </c>
      <c r="AK12" s="24">
        <v>1729000</v>
      </c>
      <c r="AL12" s="24">
        <v>1802920</v>
      </c>
      <c r="AM12" s="24">
        <v>1977508.5714285714</v>
      </c>
      <c r="AN12" s="24">
        <v>1862787.1416712974</v>
      </c>
      <c r="AO12" s="24">
        <v>1888677.8089094108</v>
      </c>
      <c r="AP12" s="24">
        <v>1907022.5043972237</v>
      </c>
      <c r="AQ12" s="24">
        <v>1918346.7413878238</v>
      </c>
      <c r="AR12" s="24">
        <v>1934145.8832070716</v>
      </c>
      <c r="AS12" s="24">
        <v>1947464.5242792261</v>
      </c>
      <c r="AT12" s="24">
        <v>1956899.2892968943</v>
      </c>
      <c r="AU12" s="24">
        <v>1969920.3436405109</v>
      </c>
      <c r="AV12" s="24">
        <v>1983381.7012106762</v>
      </c>
    </row>
    <row r="13" spans="1:48" x14ac:dyDescent="0.2">
      <c r="A13" s="1"/>
      <c r="B13" s="23" t="s">
        <v>16</v>
      </c>
      <c r="C13" s="21" t="s">
        <v>17</v>
      </c>
      <c r="D13" s="25">
        <v>2.2799999999999998</v>
      </c>
      <c r="E13" s="25">
        <v>2.34</v>
      </c>
      <c r="F13" s="25">
        <v>2.09</v>
      </c>
      <c r="G13" s="25">
        <v>2.52</v>
      </c>
      <c r="H13" s="25">
        <v>2.33</v>
      </c>
      <c r="I13" s="25">
        <v>3.22</v>
      </c>
      <c r="J13" s="25">
        <v>2.64</v>
      </c>
      <c r="K13" s="25">
        <v>2.3199999999999998</v>
      </c>
      <c r="L13" s="25">
        <v>1.88</v>
      </c>
      <c r="M13" s="25">
        <v>1.75</v>
      </c>
      <c r="N13" s="25">
        <v>1.9</v>
      </c>
      <c r="O13" s="25">
        <v>1.94</v>
      </c>
      <c r="P13" s="25">
        <v>2.3199999999999998</v>
      </c>
      <c r="Q13" s="25">
        <v>2.39</v>
      </c>
      <c r="R13" s="25">
        <v>2.02</v>
      </c>
      <c r="S13" s="25">
        <v>1.92</v>
      </c>
      <c r="T13" s="25">
        <v>3</v>
      </c>
      <c r="U13" s="25">
        <v>4.1399999999999997</v>
      </c>
      <c r="V13" s="25">
        <v>4.05</v>
      </c>
      <c r="W13" s="25">
        <v>3.58</v>
      </c>
      <c r="X13" s="25">
        <v>5.09</v>
      </c>
      <c r="Y13" s="25">
        <v>6.11</v>
      </c>
      <c r="Z13" s="25">
        <v>6.85</v>
      </c>
      <c r="AA13" s="25">
        <v>4.47</v>
      </c>
      <c r="AB13" s="25">
        <v>3.77</v>
      </c>
      <c r="AC13" s="25">
        <v>3.57</v>
      </c>
      <c r="AD13" s="25">
        <v>3.32</v>
      </c>
      <c r="AE13" s="25">
        <v>3.35</v>
      </c>
      <c r="AF13" s="25">
        <v>3.58</v>
      </c>
      <c r="AG13" s="25">
        <v>3.52</v>
      </c>
      <c r="AH13" s="25">
        <v>4.47</v>
      </c>
      <c r="AI13" s="25">
        <v>5.96</v>
      </c>
      <c r="AJ13" s="25">
        <v>6.77</v>
      </c>
      <c r="AK13" s="25">
        <v>4.68</v>
      </c>
      <c r="AL13" s="25">
        <v>4.2843700313272155</v>
      </c>
      <c r="AM13" s="25">
        <v>3.8821187730211908</v>
      </c>
      <c r="AN13" s="25">
        <v>4.285074800733172</v>
      </c>
      <c r="AO13" s="25">
        <v>4.450108736403017</v>
      </c>
      <c r="AP13" s="25">
        <v>4.3996253653220663</v>
      </c>
      <c r="AQ13" s="25">
        <v>4.3534972055644241</v>
      </c>
      <c r="AR13" s="25">
        <v>4.3143276826074271</v>
      </c>
      <c r="AS13" s="25">
        <v>4.3116351588512325</v>
      </c>
      <c r="AT13" s="25">
        <v>4.3355053662649095</v>
      </c>
      <c r="AU13" s="25">
        <v>4.3388142888359038</v>
      </c>
      <c r="AV13" s="25">
        <v>4.3259202621561794</v>
      </c>
    </row>
    <row r="14" spans="1:48" x14ac:dyDescent="0.2">
      <c r="A14" s="1"/>
      <c r="B14" s="23"/>
      <c r="C14" s="2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1:48" x14ac:dyDescent="0.2">
      <c r="A15" s="1"/>
      <c r="B15" s="22" t="s">
        <v>18</v>
      </c>
      <c r="C15" s="2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row>
    <row r="16" spans="1:48" x14ac:dyDescent="0.2">
      <c r="A16" s="1"/>
      <c r="B16" s="23" t="s">
        <v>11</v>
      </c>
      <c r="C16" s="21" t="s">
        <v>10</v>
      </c>
      <c r="D16" s="24">
        <v>3650</v>
      </c>
      <c r="E16" s="24">
        <v>3600</v>
      </c>
      <c r="F16" s="24">
        <v>3450</v>
      </c>
      <c r="G16" s="24">
        <v>3450</v>
      </c>
      <c r="H16" s="24">
        <v>3300</v>
      </c>
      <c r="I16" s="24">
        <v>3150</v>
      </c>
      <c r="J16" s="24">
        <v>3150</v>
      </c>
      <c r="K16" s="24">
        <v>3200</v>
      </c>
      <c r="L16" s="24">
        <v>3200</v>
      </c>
      <c r="M16" s="24">
        <v>3200</v>
      </c>
      <c r="N16" s="24">
        <v>2950</v>
      </c>
      <c r="O16" s="24">
        <v>3200</v>
      </c>
      <c r="P16" s="24">
        <v>3050</v>
      </c>
      <c r="Q16" s="24">
        <v>3150</v>
      </c>
      <c r="R16" s="24">
        <v>2800</v>
      </c>
      <c r="S16" s="24">
        <v>2850</v>
      </c>
      <c r="T16" s="24">
        <v>2750</v>
      </c>
      <c r="U16" s="24">
        <v>2650</v>
      </c>
      <c r="V16" s="24">
        <v>2570</v>
      </c>
      <c r="W16" s="24">
        <v>2700</v>
      </c>
      <c r="X16" s="24">
        <v>2690</v>
      </c>
      <c r="Y16" s="24">
        <v>2480</v>
      </c>
      <c r="Z16" s="24">
        <v>2570</v>
      </c>
      <c r="AA16" s="24">
        <v>2500</v>
      </c>
      <c r="AB16" s="24">
        <v>2580</v>
      </c>
      <c r="AC16" s="24">
        <v>2700</v>
      </c>
      <c r="AD16" s="24">
        <v>2380</v>
      </c>
      <c r="AE16" s="24">
        <v>2510</v>
      </c>
      <c r="AF16" s="24">
        <v>2650</v>
      </c>
      <c r="AG16" s="24">
        <v>2480</v>
      </c>
      <c r="AH16" s="24">
        <v>2740</v>
      </c>
      <c r="AI16" s="24">
        <v>2580</v>
      </c>
      <c r="AJ16" s="24">
        <v>2110</v>
      </c>
      <c r="AK16" s="24">
        <v>2285</v>
      </c>
      <c r="AL16" s="24">
        <v>2370</v>
      </c>
      <c r="AM16" s="24">
        <v>2260</v>
      </c>
      <c r="AN16" s="24">
        <v>2268.1488273725408</v>
      </c>
      <c r="AO16" s="24">
        <v>2260.3752302603775</v>
      </c>
      <c r="AP16" s="24">
        <v>2265.0147550412239</v>
      </c>
      <c r="AQ16" s="24">
        <v>2285.2857518246733</v>
      </c>
      <c r="AR16" s="24">
        <v>2308.2122353240798</v>
      </c>
      <c r="AS16" s="24">
        <v>2324.7775700646871</v>
      </c>
      <c r="AT16" s="24">
        <v>2333.525683415844</v>
      </c>
      <c r="AU16" s="24">
        <v>2336.5530726807096</v>
      </c>
      <c r="AV16" s="24">
        <v>2334.5131692187574</v>
      </c>
    </row>
    <row r="17" spans="1:48" x14ac:dyDescent="0.2">
      <c r="A17" s="1"/>
      <c r="B17" s="23" t="s">
        <v>12</v>
      </c>
      <c r="C17" s="21" t="s">
        <v>19</v>
      </c>
      <c r="D17" s="24">
        <v>1.973972602739726</v>
      </c>
      <c r="E17" s="24">
        <v>2.0758333333333332</v>
      </c>
      <c r="F17" s="24">
        <v>2.258840579710145</v>
      </c>
      <c r="G17" s="24">
        <v>2.1226086956521737</v>
      </c>
      <c r="H17" s="24">
        <v>2.2469696969696971</v>
      </c>
      <c r="I17" s="24">
        <v>2.2857142857142856</v>
      </c>
      <c r="J17" s="24">
        <v>2.3666666666666667</v>
      </c>
      <c r="K17" s="24">
        <v>2.1218750000000002</v>
      </c>
      <c r="L17" s="24">
        <v>2.4</v>
      </c>
      <c r="M17" s="24">
        <v>2.40625</v>
      </c>
      <c r="N17" s="24">
        <v>2.0152542372881355</v>
      </c>
      <c r="O17" s="24">
        <v>2.3125</v>
      </c>
      <c r="P17" s="24">
        <v>1.8852459016393444</v>
      </c>
      <c r="Q17" s="24">
        <v>2.4126984126984126</v>
      </c>
      <c r="R17" s="24">
        <v>2.2939285714285713</v>
      </c>
      <c r="S17" s="24">
        <v>2.4368421052631577</v>
      </c>
      <c r="T17" s="24">
        <v>2.032</v>
      </c>
      <c r="U17" s="24">
        <v>2.3339622641509434</v>
      </c>
      <c r="V17" s="24">
        <v>2.4249027237354084</v>
      </c>
      <c r="W17" s="24">
        <v>2.3092592592592593</v>
      </c>
      <c r="X17" s="24">
        <v>2.3602230483271374</v>
      </c>
      <c r="Y17" s="24">
        <v>2.2677419354838708</v>
      </c>
      <c r="Z17" s="24">
        <v>1.7342412451361868</v>
      </c>
      <c r="AA17" s="24">
        <v>1.974</v>
      </c>
      <c r="AB17" s="24">
        <v>2.3364341085271318</v>
      </c>
      <c r="AC17" s="24">
        <v>2.3555555555555556</v>
      </c>
      <c r="AD17" s="24">
        <v>2.4021008403361344</v>
      </c>
      <c r="AE17" s="24">
        <v>2.3725099601593627</v>
      </c>
      <c r="AF17" s="24">
        <v>2.6018867924528304</v>
      </c>
      <c r="AG17" s="24">
        <v>2.4995967741935483</v>
      </c>
      <c r="AH17" s="24">
        <v>2.3248175182481754</v>
      </c>
      <c r="AI17" s="24">
        <v>2.4693798449612405</v>
      </c>
      <c r="AJ17" s="24">
        <v>2.0526066350710899</v>
      </c>
      <c r="AK17" s="24">
        <v>2.3326039387308533</v>
      </c>
      <c r="AL17" s="24">
        <v>2.59</v>
      </c>
      <c r="AM17" s="24">
        <v>2.7398230088495574</v>
      </c>
      <c r="AN17" s="24">
        <v>2.59442166851592</v>
      </c>
      <c r="AO17" s="24">
        <v>2.6207262624672096</v>
      </c>
      <c r="AP17" s="24">
        <v>2.6365480978553877</v>
      </c>
      <c r="AQ17" s="24">
        <v>2.6509324171019033</v>
      </c>
      <c r="AR17" s="24">
        <v>2.6684161219568843</v>
      </c>
      <c r="AS17" s="24">
        <v>2.6885691804284502</v>
      </c>
      <c r="AT17" s="24">
        <v>2.7060633763825672</v>
      </c>
      <c r="AU17" s="24">
        <v>2.7270888907493203</v>
      </c>
      <c r="AV17" s="24">
        <v>2.7492222122027878</v>
      </c>
    </row>
    <row r="18" spans="1:48" x14ac:dyDescent="0.2">
      <c r="A18" s="1"/>
      <c r="B18" s="23" t="s">
        <v>14</v>
      </c>
      <c r="C18" s="21" t="s">
        <v>20</v>
      </c>
      <c r="D18" s="24">
        <v>7205</v>
      </c>
      <c r="E18" s="24">
        <v>7473</v>
      </c>
      <c r="F18" s="24">
        <v>7793</v>
      </c>
      <c r="G18" s="24">
        <v>7323</v>
      </c>
      <c r="H18" s="24">
        <v>7415</v>
      </c>
      <c r="I18" s="24">
        <v>7200</v>
      </c>
      <c r="J18" s="24">
        <v>7455</v>
      </c>
      <c r="K18" s="24">
        <v>6790</v>
      </c>
      <c r="L18" s="24">
        <v>7680</v>
      </c>
      <c r="M18" s="24">
        <v>7700</v>
      </c>
      <c r="N18" s="24">
        <v>5945</v>
      </c>
      <c r="O18" s="24">
        <v>7400</v>
      </c>
      <c r="P18" s="24">
        <v>5750</v>
      </c>
      <c r="Q18" s="24">
        <v>7600</v>
      </c>
      <c r="R18" s="24">
        <v>6423</v>
      </c>
      <c r="S18" s="24">
        <v>6945</v>
      </c>
      <c r="T18" s="24">
        <v>5588</v>
      </c>
      <c r="U18" s="24">
        <v>6185</v>
      </c>
      <c r="V18" s="24">
        <v>6232</v>
      </c>
      <c r="W18" s="24">
        <v>6235</v>
      </c>
      <c r="X18" s="24">
        <v>6349</v>
      </c>
      <c r="Y18" s="24">
        <v>5624</v>
      </c>
      <c r="Z18" s="24">
        <v>4457</v>
      </c>
      <c r="AA18" s="24">
        <v>4935</v>
      </c>
      <c r="AB18" s="24">
        <v>6028</v>
      </c>
      <c r="AC18" s="24">
        <v>6360</v>
      </c>
      <c r="AD18" s="24">
        <v>5717</v>
      </c>
      <c r="AE18" s="24">
        <v>5955</v>
      </c>
      <c r="AF18" s="24">
        <v>6895</v>
      </c>
      <c r="AG18" s="24">
        <v>6199</v>
      </c>
      <c r="AH18" s="24">
        <v>6370</v>
      </c>
      <c r="AI18" s="24">
        <v>6371</v>
      </c>
      <c r="AJ18" s="24">
        <v>4331</v>
      </c>
      <c r="AK18" s="24">
        <v>5330</v>
      </c>
      <c r="AL18" s="24">
        <v>6135</v>
      </c>
      <c r="AM18" s="24">
        <v>6192</v>
      </c>
      <c r="AN18" s="24">
        <v>5884.5344651542946</v>
      </c>
      <c r="AO18" s="24">
        <v>5923.8247289737374</v>
      </c>
      <c r="AP18" s="24">
        <v>5971.8203440183261</v>
      </c>
      <c r="AQ18" s="24">
        <v>6058.1380818531215</v>
      </c>
      <c r="AR18" s="24">
        <v>6159.2707416369121</v>
      </c>
      <c r="AS18" s="24">
        <v>6250.3253262272601</v>
      </c>
      <c r="AT18" s="24">
        <v>6314.6683897397161</v>
      </c>
      <c r="AU18" s="24">
        <v>6371.987927153752</v>
      </c>
      <c r="AV18" s="24">
        <v>6418.0954594961331</v>
      </c>
    </row>
    <row r="19" spans="1:48" x14ac:dyDescent="0.2">
      <c r="A19" s="1"/>
      <c r="B19" s="23" t="s">
        <v>16</v>
      </c>
      <c r="C19" s="21" t="s">
        <v>21</v>
      </c>
      <c r="D19" s="26">
        <v>56.980916030534353</v>
      </c>
      <c r="E19" s="26">
        <v>44.942593336009637</v>
      </c>
      <c r="F19" s="26">
        <v>44.985243166944691</v>
      </c>
      <c r="G19" s="26">
        <v>49.025058036323912</v>
      </c>
      <c r="H19" s="26">
        <v>52.797033041132842</v>
      </c>
      <c r="I19" s="26">
        <v>56.625</v>
      </c>
      <c r="J19" s="26">
        <v>63.049295774647888</v>
      </c>
      <c r="K19" s="26">
        <v>71.567010309278345</v>
      </c>
      <c r="L19" s="26">
        <v>47.28515625</v>
      </c>
      <c r="M19" s="26">
        <v>37.200000000000003</v>
      </c>
      <c r="N19" s="26">
        <v>68.835576114381837</v>
      </c>
      <c r="O19" s="26">
        <v>68.544594594594599</v>
      </c>
      <c r="P19" s="26">
        <v>83.72608695652174</v>
      </c>
      <c r="Q19" s="26">
        <v>53.590789473684211</v>
      </c>
      <c r="R19" s="26">
        <v>50.420831387202242</v>
      </c>
      <c r="S19" s="26">
        <v>48.663786897048233</v>
      </c>
      <c r="T19" s="26">
        <v>88.669291338582681</v>
      </c>
      <c r="U19" s="26">
        <v>86.088116410670978</v>
      </c>
      <c r="V19" s="26">
        <v>86.223363286264444</v>
      </c>
      <c r="W19" s="26">
        <v>72.263833199679226</v>
      </c>
      <c r="X19" s="26">
        <v>72.471570326035589</v>
      </c>
      <c r="Y19" s="26">
        <v>112.78289473684211</v>
      </c>
      <c r="Z19" s="26">
        <v>189.95378056989006</v>
      </c>
      <c r="AA19" s="26">
        <v>141.59574468085106</v>
      </c>
      <c r="AB19" s="26">
        <v>94.467982747179832</v>
      </c>
      <c r="AC19" s="26">
        <v>84.345911949685529</v>
      </c>
      <c r="AD19" s="26">
        <v>75.6620605212524</v>
      </c>
      <c r="AE19" s="26">
        <v>88.408900083963061</v>
      </c>
      <c r="AF19" s="26">
        <v>101.37273386511966</v>
      </c>
      <c r="AG19" s="26">
        <v>100.21632521374416</v>
      </c>
      <c r="AH19" s="26">
        <v>98.877864992150705</v>
      </c>
      <c r="AI19" s="26">
        <v>137.11411081462879</v>
      </c>
      <c r="AJ19" s="26">
        <v>173.80212422073424</v>
      </c>
      <c r="AK19" s="26">
        <v>166.90619136960601</v>
      </c>
      <c r="AL19" s="26">
        <v>120.27243236111822</v>
      </c>
      <c r="AM19" s="26">
        <v>121.87526774589794</v>
      </c>
      <c r="AN19" s="26">
        <v>110.42341653663306</v>
      </c>
      <c r="AO19" s="26">
        <v>110.78630237487513</v>
      </c>
      <c r="AP19" s="26">
        <v>115.78401842163761</v>
      </c>
      <c r="AQ19" s="26">
        <v>118.51401741605532</v>
      </c>
      <c r="AR19" s="26">
        <v>120.0093375242875</v>
      </c>
      <c r="AS19" s="26">
        <v>120.47719269544557</v>
      </c>
      <c r="AT19" s="26">
        <v>120.64442621602096</v>
      </c>
      <c r="AU19" s="26">
        <v>120.04570501796387</v>
      </c>
      <c r="AV19" s="26">
        <v>118.2869635922838</v>
      </c>
    </row>
    <row r="20" spans="1:48" x14ac:dyDescent="0.2">
      <c r="A20" s="1"/>
      <c r="B20" s="23"/>
      <c r="C20" s="2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1:48" x14ac:dyDescent="0.2">
      <c r="A21" s="1"/>
      <c r="B21" s="22" t="s">
        <v>22</v>
      </c>
      <c r="C21" s="2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x14ac:dyDescent="0.2">
      <c r="A22" s="1"/>
      <c r="B22" s="23" t="s">
        <v>9</v>
      </c>
      <c r="C22" s="21" t="s">
        <v>10</v>
      </c>
      <c r="D22" s="24">
        <v>450</v>
      </c>
      <c r="E22" s="24">
        <v>340</v>
      </c>
      <c r="F22" s="24">
        <v>330</v>
      </c>
      <c r="G22" s="24">
        <v>270</v>
      </c>
      <c r="H22" s="24">
        <v>240</v>
      </c>
      <c r="I22" s="24">
        <v>155</v>
      </c>
      <c r="J22" s="24">
        <v>165</v>
      </c>
      <c r="K22" s="24">
        <v>160</v>
      </c>
      <c r="L22" s="24">
        <v>170</v>
      </c>
      <c r="M22" s="24">
        <v>135</v>
      </c>
      <c r="N22" s="24">
        <v>130</v>
      </c>
      <c r="O22" s="24">
        <v>155</v>
      </c>
      <c r="P22" s="24">
        <v>175</v>
      </c>
      <c r="Q22" s="24">
        <v>220</v>
      </c>
      <c r="R22" s="24">
        <v>140</v>
      </c>
      <c r="S22" s="24">
        <v>150</v>
      </c>
      <c r="T22" s="24">
        <v>160</v>
      </c>
      <c r="U22" s="24">
        <v>120</v>
      </c>
      <c r="V22" s="24">
        <v>95</v>
      </c>
      <c r="W22" s="24">
        <v>100</v>
      </c>
      <c r="X22" s="24">
        <v>90</v>
      </c>
      <c r="Y22" s="24">
        <v>60</v>
      </c>
      <c r="Z22" s="24">
        <v>75</v>
      </c>
      <c r="AA22" s="24">
        <v>150</v>
      </c>
      <c r="AB22" s="24">
        <v>110</v>
      </c>
      <c r="AC22" s="24">
        <v>135</v>
      </c>
      <c r="AD22" s="24">
        <v>135</v>
      </c>
      <c r="AE22" s="24">
        <v>110</v>
      </c>
      <c r="AF22" s="24">
        <v>125</v>
      </c>
      <c r="AG22" s="24">
        <v>120</v>
      </c>
      <c r="AH22" s="24">
        <v>135</v>
      </c>
      <c r="AI22" s="24">
        <v>120</v>
      </c>
      <c r="AJ22" s="24">
        <v>125</v>
      </c>
      <c r="AK22" s="24">
        <v>155</v>
      </c>
      <c r="AL22" s="24">
        <v>120</v>
      </c>
      <c r="AM22" s="24">
        <v>120</v>
      </c>
      <c r="AN22" s="24">
        <v>140.48536106956158</v>
      </c>
      <c r="AO22" s="24">
        <v>137.61140389788011</v>
      </c>
      <c r="AP22" s="24">
        <v>137.62782014632435</v>
      </c>
      <c r="AQ22" s="24">
        <v>138.49853163899451</v>
      </c>
      <c r="AR22" s="24">
        <v>139.36386100905207</v>
      </c>
      <c r="AS22" s="24">
        <v>139.98109371388281</v>
      </c>
      <c r="AT22" s="24">
        <v>140.10361689279961</v>
      </c>
      <c r="AU22" s="24">
        <v>140.20919120630597</v>
      </c>
      <c r="AV22" s="24">
        <v>140.79282980300343</v>
      </c>
    </row>
    <row r="23" spans="1:48" x14ac:dyDescent="0.2">
      <c r="A23" s="1"/>
      <c r="B23" s="23" t="s">
        <v>11</v>
      </c>
      <c r="C23" s="21" t="s">
        <v>10</v>
      </c>
      <c r="D23" s="24">
        <v>280</v>
      </c>
      <c r="E23" s="24">
        <v>220</v>
      </c>
      <c r="F23" s="24">
        <v>220</v>
      </c>
      <c r="G23" s="24">
        <v>160</v>
      </c>
      <c r="H23" s="24">
        <v>150</v>
      </c>
      <c r="I23" s="24">
        <v>90</v>
      </c>
      <c r="J23" s="24">
        <v>105</v>
      </c>
      <c r="K23" s="24">
        <v>90</v>
      </c>
      <c r="L23" s="24">
        <v>95</v>
      </c>
      <c r="M23" s="24">
        <v>75</v>
      </c>
      <c r="N23" s="24">
        <v>45</v>
      </c>
      <c r="O23" s="24">
        <v>60</v>
      </c>
      <c r="P23" s="24">
        <v>55</v>
      </c>
      <c r="Q23" s="24">
        <v>90</v>
      </c>
      <c r="R23" s="24">
        <v>50</v>
      </c>
      <c r="S23" s="24">
        <v>60</v>
      </c>
      <c r="T23" s="24">
        <v>45</v>
      </c>
      <c r="U23" s="24">
        <v>35</v>
      </c>
      <c r="V23" s="24">
        <v>35</v>
      </c>
      <c r="W23" s="24">
        <v>30</v>
      </c>
      <c r="X23" s="24">
        <v>25</v>
      </c>
      <c r="Y23" s="24">
        <v>15</v>
      </c>
      <c r="Z23" s="24">
        <v>18</v>
      </c>
      <c r="AA23" s="24">
        <v>25</v>
      </c>
      <c r="AB23" s="24">
        <v>30</v>
      </c>
      <c r="AC23" s="24">
        <v>40</v>
      </c>
      <c r="AD23" s="24">
        <v>25</v>
      </c>
      <c r="AE23" s="24">
        <v>35</v>
      </c>
      <c r="AF23" s="24">
        <v>22</v>
      </c>
      <c r="AG23" s="24">
        <v>18</v>
      </c>
      <c r="AH23" s="24">
        <v>29</v>
      </c>
      <c r="AI23" s="24">
        <v>26</v>
      </c>
      <c r="AJ23" s="24">
        <v>18</v>
      </c>
      <c r="AK23" s="24">
        <v>24</v>
      </c>
      <c r="AL23" s="24">
        <v>36</v>
      </c>
      <c r="AM23" s="24">
        <v>25</v>
      </c>
      <c r="AN23" s="24">
        <v>28.199603892902275</v>
      </c>
      <c r="AO23" s="24">
        <v>27.622714949609751</v>
      </c>
      <c r="AP23" s="24">
        <v>27.62601017665942</v>
      </c>
      <c r="AQ23" s="24">
        <v>27.800787953008754</v>
      </c>
      <c r="AR23" s="24">
        <v>27.974485379456748</v>
      </c>
      <c r="AS23" s="24">
        <v>28.098382397000819</v>
      </c>
      <c r="AT23" s="24">
        <v>28.122976455511317</v>
      </c>
      <c r="AU23" s="24">
        <v>28.144168367092135</v>
      </c>
      <c r="AV23" s="24">
        <v>28.261322050302155</v>
      </c>
    </row>
    <row r="24" spans="1:48" x14ac:dyDescent="0.2">
      <c r="A24" s="1"/>
      <c r="B24" s="23" t="s">
        <v>12</v>
      </c>
      <c r="C24" s="21" t="s">
        <v>13</v>
      </c>
      <c r="D24" s="24">
        <v>48</v>
      </c>
      <c r="E24" s="24">
        <v>54</v>
      </c>
      <c r="F24" s="24">
        <v>70</v>
      </c>
      <c r="G24" s="24">
        <v>43</v>
      </c>
      <c r="H24" s="24">
        <v>50</v>
      </c>
      <c r="I24" s="24">
        <v>50</v>
      </c>
      <c r="J24" s="24">
        <v>71</v>
      </c>
      <c r="K24" s="24">
        <v>65</v>
      </c>
      <c r="L24" s="24">
        <v>56</v>
      </c>
      <c r="M24" s="24">
        <v>62</v>
      </c>
      <c r="N24" s="24">
        <v>42</v>
      </c>
      <c r="O24" s="24">
        <v>61</v>
      </c>
      <c r="P24" s="24">
        <v>43</v>
      </c>
      <c r="Q24" s="24">
        <v>73</v>
      </c>
      <c r="R24" s="24">
        <v>68</v>
      </c>
      <c r="S24" s="24">
        <v>73</v>
      </c>
      <c r="T24" s="24">
        <v>45</v>
      </c>
      <c r="U24" s="24">
        <v>61</v>
      </c>
      <c r="V24" s="24">
        <v>70</v>
      </c>
      <c r="W24" s="24">
        <v>69</v>
      </c>
      <c r="X24" s="24">
        <v>68</v>
      </c>
      <c r="Y24" s="24">
        <v>63</v>
      </c>
      <c r="Z24" s="24">
        <v>57</v>
      </c>
      <c r="AA24" s="24">
        <v>65</v>
      </c>
      <c r="AB24" s="24">
        <v>80</v>
      </c>
      <c r="AC24" s="24">
        <v>67</v>
      </c>
      <c r="AD24" s="24">
        <v>60</v>
      </c>
      <c r="AE24" s="24">
        <v>49</v>
      </c>
      <c r="AF24" s="24">
        <v>69</v>
      </c>
      <c r="AG24" s="24">
        <v>63</v>
      </c>
      <c r="AH24" s="24">
        <v>63</v>
      </c>
      <c r="AI24" s="24">
        <v>56</v>
      </c>
      <c r="AJ24" s="24">
        <v>51</v>
      </c>
      <c r="AK24" s="24">
        <v>53</v>
      </c>
      <c r="AL24" s="24">
        <v>69</v>
      </c>
      <c r="AM24" s="24">
        <v>55</v>
      </c>
      <c r="AN24" s="24">
        <v>62.515156881300904</v>
      </c>
      <c r="AO24" s="24">
        <v>62.756071707491053</v>
      </c>
      <c r="AP24" s="24">
        <v>62.974931173613108</v>
      </c>
      <c r="AQ24" s="24">
        <v>63.092203835610526</v>
      </c>
      <c r="AR24" s="24">
        <v>63.218190750115333</v>
      </c>
      <c r="AS24" s="24">
        <v>63.384109301494298</v>
      </c>
      <c r="AT24" s="24">
        <v>63.332357907679857</v>
      </c>
      <c r="AU24" s="24">
        <v>63.533908640558487</v>
      </c>
      <c r="AV24" s="24">
        <v>63.81773771207515</v>
      </c>
    </row>
    <row r="25" spans="1:48" x14ac:dyDescent="0.2">
      <c r="A25" s="1"/>
      <c r="B25" s="23" t="s">
        <v>14</v>
      </c>
      <c r="C25" s="21" t="s">
        <v>15</v>
      </c>
      <c r="D25" s="24">
        <v>13440</v>
      </c>
      <c r="E25" s="24">
        <v>11880</v>
      </c>
      <c r="F25" s="24">
        <v>15400</v>
      </c>
      <c r="G25" s="24">
        <v>6880</v>
      </c>
      <c r="H25" s="24">
        <v>7500</v>
      </c>
      <c r="I25" s="24">
        <v>4500</v>
      </c>
      <c r="J25" s="24">
        <v>7455</v>
      </c>
      <c r="K25" s="24">
        <v>5850</v>
      </c>
      <c r="L25" s="24">
        <v>5320</v>
      </c>
      <c r="M25" s="24">
        <v>4650</v>
      </c>
      <c r="N25" s="24">
        <v>1890</v>
      </c>
      <c r="O25" s="24">
        <v>3660</v>
      </c>
      <c r="P25" s="24">
        <v>2365</v>
      </c>
      <c r="Q25" s="24">
        <v>6570</v>
      </c>
      <c r="R25" s="24">
        <v>3400</v>
      </c>
      <c r="S25" s="24">
        <v>4380</v>
      </c>
      <c r="T25" s="24">
        <v>2025</v>
      </c>
      <c r="U25" s="24">
        <v>2135</v>
      </c>
      <c r="V25" s="24">
        <v>2450</v>
      </c>
      <c r="W25" s="24">
        <v>2070</v>
      </c>
      <c r="X25" s="24">
        <v>1700</v>
      </c>
      <c r="Y25" s="24">
        <v>945</v>
      </c>
      <c r="Z25" s="24">
        <v>1026</v>
      </c>
      <c r="AA25" s="24">
        <v>1625</v>
      </c>
      <c r="AB25" s="24">
        <v>2400</v>
      </c>
      <c r="AC25" s="24">
        <v>2680</v>
      </c>
      <c r="AD25" s="24">
        <v>1500</v>
      </c>
      <c r="AE25" s="24">
        <v>1715</v>
      </c>
      <c r="AF25" s="24">
        <v>1518</v>
      </c>
      <c r="AG25" s="24">
        <v>1134</v>
      </c>
      <c r="AH25" s="24">
        <v>1827</v>
      </c>
      <c r="AI25" s="24">
        <v>1456</v>
      </c>
      <c r="AJ25" s="24">
        <v>918</v>
      </c>
      <c r="AK25" s="24">
        <v>1272</v>
      </c>
      <c r="AL25" s="24">
        <v>2484</v>
      </c>
      <c r="AM25" s="24">
        <v>1375</v>
      </c>
      <c r="AN25" s="24">
        <v>1762.9026614046629</v>
      </c>
      <c r="AO25" s="24">
        <v>1733.493080246388</v>
      </c>
      <c r="AP25" s="24">
        <v>1739.7460895703184</v>
      </c>
      <c r="AQ25" s="24">
        <v>1754.0129804072058</v>
      </c>
      <c r="AR25" s="24">
        <v>1768.4963529432225</v>
      </c>
      <c r="AS25" s="24">
        <v>1780.9909411220199</v>
      </c>
      <c r="AT25" s="24">
        <v>1781.0944103841884</v>
      </c>
      <c r="AU25" s="24">
        <v>1788.1090218665631</v>
      </c>
      <c r="AV25" s="24">
        <v>1803.5736380676947</v>
      </c>
    </row>
    <row r="26" spans="1:48" x14ac:dyDescent="0.2">
      <c r="A26" s="1"/>
      <c r="B26" s="23" t="s">
        <v>16</v>
      </c>
      <c r="C26" s="21" t="s">
        <v>17</v>
      </c>
      <c r="D26" s="26">
        <v>1.19</v>
      </c>
      <c r="E26" s="26">
        <v>1.21</v>
      </c>
      <c r="F26" s="26">
        <v>1.31</v>
      </c>
      <c r="G26" s="26">
        <v>1.43</v>
      </c>
      <c r="H26" s="26">
        <v>1.29</v>
      </c>
      <c r="I26" s="26">
        <v>1.83</v>
      </c>
      <c r="J26" s="26">
        <v>2.11</v>
      </c>
      <c r="K26" s="26">
        <v>1.79</v>
      </c>
      <c r="L26" s="26">
        <v>1.19</v>
      </c>
      <c r="M26" s="26">
        <v>1.08</v>
      </c>
      <c r="N26" s="26">
        <v>1.42</v>
      </c>
      <c r="O26" s="26">
        <v>1.59</v>
      </c>
      <c r="P26" s="26">
        <v>2</v>
      </c>
      <c r="Q26" s="26">
        <v>1.53</v>
      </c>
      <c r="R26" s="26">
        <v>1.51</v>
      </c>
      <c r="S26" s="26">
        <v>1.63</v>
      </c>
      <c r="T26" s="26">
        <v>1.99</v>
      </c>
      <c r="U26" s="26">
        <v>3.14</v>
      </c>
      <c r="V26" s="26">
        <v>3.46</v>
      </c>
      <c r="W26" s="26">
        <v>2.27</v>
      </c>
      <c r="X26" s="26">
        <v>3.03</v>
      </c>
      <c r="Y26" s="26">
        <v>3.76</v>
      </c>
      <c r="Z26" s="26">
        <v>4.21</v>
      </c>
      <c r="AA26" s="26">
        <v>4.18</v>
      </c>
      <c r="AB26" s="26">
        <v>3.01</v>
      </c>
      <c r="AC26" s="26">
        <v>2.2000000000000002</v>
      </c>
      <c r="AD26" s="26">
        <v>2.25</v>
      </c>
      <c r="AE26" s="26">
        <v>2.62</v>
      </c>
      <c r="AF26" s="26">
        <v>2.85</v>
      </c>
      <c r="AG26" s="26">
        <v>3.09</v>
      </c>
      <c r="AH26" s="26">
        <v>2.85</v>
      </c>
      <c r="AI26" s="26">
        <v>6.38</v>
      </c>
      <c r="AJ26" s="26">
        <v>5.38</v>
      </c>
      <c r="AK26" s="26">
        <v>3.69</v>
      </c>
      <c r="AL26" s="26">
        <v>3.8269549406712549</v>
      </c>
      <c r="AM26" s="26">
        <v>3.5203023862243827</v>
      </c>
      <c r="AN26" s="26">
        <v>3.576255297430877</v>
      </c>
      <c r="AO26" s="26">
        <v>3.6870133420905917</v>
      </c>
      <c r="AP26" s="26">
        <v>3.7125349279308821</v>
      </c>
      <c r="AQ26" s="26">
        <v>3.7075479933655329</v>
      </c>
      <c r="AR26" s="26">
        <v>3.6962326642008509</v>
      </c>
      <c r="AS26" s="26">
        <v>3.6903847414295328</v>
      </c>
      <c r="AT26" s="26">
        <v>3.6901810601361547</v>
      </c>
      <c r="AU26" s="26">
        <v>3.6914874622525886</v>
      </c>
      <c r="AV26" s="26">
        <v>3.6925778480558558</v>
      </c>
    </row>
    <row r="27" spans="1:48" x14ac:dyDescent="0.2">
      <c r="A27" s="1"/>
      <c r="B27" s="23"/>
      <c r="C27" s="2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x14ac:dyDescent="0.2">
      <c r="A28" s="1"/>
      <c r="B28" s="22" t="s">
        <v>24</v>
      </c>
      <c r="C28" s="2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x14ac:dyDescent="0.2">
      <c r="A29" s="1"/>
      <c r="B29" s="23" t="s">
        <v>9</v>
      </c>
      <c r="C29" s="21" t="s">
        <v>10</v>
      </c>
      <c r="D29" s="24">
        <v>1600</v>
      </c>
      <c r="E29" s="24">
        <v>1500</v>
      </c>
      <c r="F29" s="24">
        <v>1700</v>
      </c>
      <c r="G29" s="24">
        <v>1400</v>
      </c>
      <c r="H29" s="24">
        <v>1400</v>
      </c>
      <c r="I29" s="24">
        <v>1250</v>
      </c>
      <c r="J29" s="24">
        <v>1250</v>
      </c>
      <c r="K29" s="24">
        <v>900</v>
      </c>
      <c r="L29" s="24">
        <v>700</v>
      </c>
      <c r="M29" s="24">
        <v>550</v>
      </c>
      <c r="N29" s="24">
        <v>600</v>
      </c>
      <c r="O29" s="24">
        <v>550</v>
      </c>
      <c r="P29" s="24">
        <v>450</v>
      </c>
      <c r="Q29" s="24">
        <v>660</v>
      </c>
      <c r="R29" s="24">
        <v>550</v>
      </c>
      <c r="S29" s="24">
        <v>340</v>
      </c>
      <c r="T29" s="24">
        <v>370</v>
      </c>
      <c r="U29" s="24">
        <v>350</v>
      </c>
      <c r="V29" s="24">
        <v>270</v>
      </c>
      <c r="W29" s="24">
        <v>210</v>
      </c>
      <c r="X29" s="24">
        <v>140</v>
      </c>
      <c r="Y29" s="24">
        <v>130</v>
      </c>
      <c r="Z29" s="24">
        <v>120</v>
      </c>
      <c r="AA29" s="24">
        <v>250</v>
      </c>
      <c r="AB29" s="24">
        <v>210</v>
      </c>
      <c r="AC29" s="24">
        <v>270</v>
      </c>
      <c r="AD29" s="24">
        <v>200</v>
      </c>
      <c r="AE29" s="24">
        <v>180</v>
      </c>
      <c r="AF29" s="24">
        <v>230</v>
      </c>
      <c r="AG29" s="24">
        <v>200</v>
      </c>
      <c r="AH29" s="24">
        <v>195</v>
      </c>
      <c r="AI29" s="24">
        <v>320</v>
      </c>
      <c r="AJ29" s="24">
        <v>320</v>
      </c>
      <c r="AK29" s="24">
        <v>340</v>
      </c>
      <c r="AL29" s="24">
        <v>290</v>
      </c>
      <c r="AM29" s="24">
        <v>250</v>
      </c>
      <c r="AN29" s="24">
        <v>281.18578479360519</v>
      </c>
      <c r="AO29" s="24">
        <v>280.17724734407966</v>
      </c>
      <c r="AP29" s="24">
        <v>280.45524309348332</v>
      </c>
      <c r="AQ29" s="24">
        <v>281.50418996209521</v>
      </c>
      <c r="AR29" s="24">
        <v>283.82549245011933</v>
      </c>
      <c r="AS29" s="24">
        <v>284.97134548015015</v>
      </c>
      <c r="AT29" s="24">
        <v>284.98792186903529</v>
      </c>
      <c r="AU29" s="24">
        <v>285.04497274423352</v>
      </c>
      <c r="AV29" s="24">
        <v>285.50348357237226</v>
      </c>
    </row>
    <row r="30" spans="1:48" x14ac:dyDescent="0.2">
      <c r="A30" s="1"/>
      <c r="B30" s="23" t="s">
        <v>11</v>
      </c>
      <c r="C30" s="21" t="s">
        <v>10</v>
      </c>
      <c r="D30" s="24">
        <v>1410</v>
      </c>
      <c r="E30" s="24">
        <v>1350</v>
      </c>
      <c r="F30" s="24">
        <v>1530</v>
      </c>
      <c r="G30" s="24">
        <v>1250</v>
      </c>
      <c r="H30" s="24">
        <v>1200</v>
      </c>
      <c r="I30" s="24">
        <v>980</v>
      </c>
      <c r="J30" s="24">
        <v>1030</v>
      </c>
      <c r="K30" s="24">
        <v>750</v>
      </c>
      <c r="L30" s="24">
        <v>600</v>
      </c>
      <c r="M30" s="24">
        <v>470</v>
      </c>
      <c r="N30" s="24">
        <v>500</v>
      </c>
      <c r="O30" s="24">
        <v>425</v>
      </c>
      <c r="P30" s="24">
        <v>320</v>
      </c>
      <c r="Q30" s="24">
        <v>500</v>
      </c>
      <c r="R30" s="24">
        <v>415</v>
      </c>
      <c r="S30" s="24">
        <v>250</v>
      </c>
      <c r="T30" s="24">
        <v>240</v>
      </c>
      <c r="U30" s="24">
        <v>240</v>
      </c>
      <c r="V30" s="24">
        <v>210</v>
      </c>
      <c r="W30" s="24">
        <v>135</v>
      </c>
      <c r="X30" s="24">
        <v>80</v>
      </c>
      <c r="Y30" s="24">
        <v>90</v>
      </c>
      <c r="Z30" s="24">
        <v>60</v>
      </c>
      <c r="AA30" s="24">
        <v>145</v>
      </c>
      <c r="AB30" s="24">
        <v>160</v>
      </c>
      <c r="AC30" s="24">
        <v>240</v>
      </c>
      <c r="AD30" s="24">
        <v>175</v>
      </c>
      <c r="AE30" s="24">
        <v>130</v>
      </c>
      <c r="AF30" s="24">
        <v>170</v>
      </c>
      <c r="AG30" s="24">
        <v>130</v>
      </c>
      <c r="AH30" s="24">
        <v>150</v>
      </c>
      <c r="AI30" s="24">
        <v>230</v>
      </c>
      <c r="AJ30" s="24">
        <v>125</v>
      </c>
      <c r="AK30" s="24">
        <v>225</v>
      </c>
      <c r="AL30" s="24">
        <v>260</v>
      </c>
      <c r="AM30" s="24">
        <v>205.88235294117646</v>
      </c>
      <c r="AN30" s="24">
        <v>209.47031913410939</v>
      </c>
      <c r="AO30" s="24">
        <v>208.71900585381545</v>
      </c>
      <c r="AP30" s="24">
        <v>208.92609964179204</v>
      </c>
      <c r="AQ30" s="24">
        <v>209.70751622646048</v>
      </c>
      <c r="AR30" s="24">
        <v>211.43677846806031</v>
      </c>
      <c r="AS30" s="24">
        <v>212.29038558531064</v>
      </c>
      <c r="AT30" s="24">
        <v>212.30273419267701</v>
      </c>
      <c r="AU30" s="24">
        <v>212.34523440485611</v>
      </c>
      <c r="AV30" s="24">
        <v>212.68680362403049</v>
      </c>
    </row>
    <row r="31" spans="1:48" x14ac:dyDescent="0.2">
      <c r="A31" s="1"/>
      <c r="B31" s="23" t="s">
        <v>12</v>
      </c>
      <c r="C31" s="21" t="s">
        <v>13</v>
      </c>
      <c r="D31" s="24">
        <v>77</v>
      </c>
      <c r="E31" s="24">
        <v>67</v>
      </c>
      <c r="F31" s="24">
        <v>94</v>
      </c>
      <c r="G31" s="24">
        <v>59</v>
      </c>
      <c r="H31" s="24">
        <v>98</v>
      </c>
      <c r="I31" s="24">
        <v>58</v>
      </c>
      <c r="J31" s="24">
        <v>95</v>
      </c>
      <c r="K31" s="24">
        <v>81</v>
      </c>
      <c r="L31" s="24">
        <v>94</v>
      </c>
      <c r="M31" s="24">
        <v>91</v>
      </c>
      <c r="N31" s="24">
        <v>70</v>
      </c>
      <c r="O31" s="24">
        <v>84</v>
      </c>
      <c r="P31" s="24">
        <v>50</v>
      </c>
      <c r="Q31" s="24">
        <v>62</v>
      </c>
      <c r="R31" s="24">
        <v>78</v>
      </c>
      <c r="S31" s="24">
        <v>87</v>
      </c>
      <c r="T31" s="24">
        <v>78</v>
      </c>
      <c r="U31" s="24">
        <v>94</v>
      </c>
      <c r="V31" s="24">
        <v>91</v>
      </c>
      <c r="W31" s="24">
        <v>93</v>
      </c>
      <c r="X31" s="24">
        <v>90</v>
      </c>
      <c r="Y31" s="24">
        <v>96</v>
      </c>
      <c r="Z31" s="24">
        <v>59</v>
      </c>
      <c r="AA31" s="24">
        <v>67</v>
      </c>
      <c r="AB31" s="24">
        <v>82</v>
      </c>
      <c r="AC31" s="24">
        <v>96</v>
      </c>
      <c r="AD31" s="24">
        <v>102</v>
      </c>
      <c r="AE31" s="24">
        <v>89</v>
      </c>
      <c r="AF31" s="24">
        <v>94</v>
      </c>
      <c r="AG31" s="24">
        <v>93</v>
      </c>
      <c r="AH31" s="24">
        <v>91</v>
      </c>
      <c r="AI31" s="24">
        <v>86</v>
      </c>
      <c r="AJ31" s="24">
        <v>55</v>
      </c>
      <c r="AK31" s="24">
        <v>73</v>
      </c>
      <c r="AL31" s="24">
        <v>85</v>
      </c>
      <c r="AM31" s="24">
        <v>96</v>
      </c>
      <c r="AN31" s="24">
        <v>93.094934295153791</v>
      </c>
      <c r="AO31" s="24">
        <v>93.370255368943106</v>
      </c>
      <c r="AP31" s="24">
        <v>93.614062292064077</v>
      </c>
      <c r="AQ31" s="24">
        <v>93.731565242445356</v>
      </c>
      <c r="AR31" s="24">
        <v>93.973164420564515</v>
      </c>
      <c r="AS31" s="24">
        <v>93.884987596631802</v>
      </c>
      <c r="AT31" s="24">
        <v>93.745298364178069</v>
      </c>
      <c r="AU31" s="24">
        <v>94.110947970947905</v>
      </c>
      <c r="AV31" s="24">
        <v>94.515790932156477</v>
      </c>
    </row>
    <row r="32" spans="1:48" x14ac:dyDescent="0.2">
      <c r="A32" s="1"/>
      <c r="B32" s="23" t="s">
        <v>14</v>
      </c>
      <c r="C32" s="21" t="s">
        <v>15</v>
      </c>
      <c r="D32" s="24">
        <v>108570</v>
      </c>
      <c r="E32" s="24">
        <v>90450</v>
      </c>
      <c r="F32" s="24">
        <v>143820</v>
      </c>
      <c r="G32" s="24">
        <v>73750</v>
      </c>
      <c r="H32" s="24">
        <v>117600</v>
      </c>
      <c r="I32" s="24">
        <v>56840</v>
      </c>
      <c r="J32" s="24">
        <v>97850</v>
      </c>
      <c r="K32" s="24">
        <v>60750</v>
      </c>
      <c r="L32" s="24">
        <v>56400</v>
      </c>
      <c r="M32" s="24">
        <v>42770</v>
      </c>
      <c r="N32" s="24">
        <v>35000</v>
      </c>
      <c r="O32" s="24">
        <v>35700</v>
      </c>
      <c r="P32" s="24">
        <v>16000</v>
      </c>
      <c r="Q32" s="24">
        <v>31000</v>
      </c>
      <c r="R32" s="24">
        <v>32370</v>
      </c>
      <c r="S32" s="24">
        <v>21750</v>
      </c>
      <c r="T32" s="24">
        <v>18720</v>
      </c>
      <c r="U32" s="24">
        <v>22560</v>
      </c>
      <c r="V32" s="24">
        <v>19110</v>
      </c>
      <c r="W32" s="24">
        <v>12555</v>
      </c>
      <c r="X32" s="24">
        <v>7200</v>
      </c>
      <c r="Y32" s="24">
        <v>8640</v>
      </c>
      <c r="Z32" s="24">
        <v>3540</v>
      </c>
      <c r="AA32" s="24">
        <v>9715</v>
      </c>
      <c r="AB32" s="24">
        <v>13120</v>
      </c>
      <c r="AC32" s="24">
        <v>23040</v>
      </c>
      <c r="AD32" s="24">
        <v>17850</v>
      </c>
      <c r="AE32" s="24">
        <v>11570</v>
      </c>
      <c r="AF32" s="24">
        <v>15980</v>
      </c>
      <c r="AG32" s="24">
        <v>12090</v>
      </c>
      <c r="AH32" s="24">
        <v>13650</v>
      </c>
      <c r="AI32" s="24">
        <v>19780</v>
      </c>
      <c r="AJ32" s="24">
        <v>6875</v>
      </c>
      <c r="AK32" s="24">
        <v>16425</v>
      </c>
      <c r="AL32" s="24">
        <v>22100</v>
      </c>
      <c r="AM32" s="24">
        <v>19764.705882352941</v>
      </c>
      <c r="AN32" s="24">
        <v>19500.625597269231</v>
      </c>
      <c r="AO32" s="24">
        <v>19488.146877926083</v>
      </c>
      <c r="AP32" s="24">
        <v>19558.420906832296</v>
      </c>
      <c r="AQ32" s="24">
        <v>19656.213739180683</v>
      </c>
      <c r="AR32" s="24">
        <v>19869.383147468961</v>
      </c>
      <c r="AS32" s="24">
        <v>19930.880217138456</v>
      </c>
      <c r="AT32" s="24">
        <v>19902.383159774741</v>
      </c>
      <c r="AU32" s="24">
        <v>19984.011306058397</v>
      </c>
      <c r="AV32" s="24">
        <v>20102.261464250587</v>
      </c>
    </row>
    <row r="33" spans="1:48" x14ac:dyDescent="0.2">
      <c r="A33" s="1"/>
      <c r="B33" s="23" t="s">
        <v>16</v>
      </c>
      <c r="C33" s="21" t="s">
        <v>17</v>
      </c>
      <c r="D33" s="26">
        <v>2.0496000000000003</v>
      </c>
      <c r="E33" s="26">
        <v>2.2400000000000002</v>
      </c>
      <c r="F33" s="26">
        <v>1.8144000000000002</v>
      </c>
      <c r="G33" s="26">
        <v>2.2736000000000001</v>
      </c>
      <c r="H33" s="26">
        <v>1.9600000000000002</v>
      </c>
      <c r="I33" s="26">
        <v>3.0296000000000003</v>
      </c>
      <c r="J33" s="26">
        <v>2.3352000000000004</v>
      </c>
      <c r="K33" s="26">
        <v>2.1504000000000003</v>
      </c>
      <c r="L33" s="26">
        <v>1.6800000000000002</v>
      </c>
      <c r="M33" s="26">
        <v>1.5176000000000001</v>
      </c>
      <c r="N33" s="26">
        <v>1.8368</v>
      </c>
      <c r="O33" s="26">
        <v>1.8088000000000002</v>
      </c>
      <c r="P33" s="26">
        <v>2.3688000000000007</v>
      </c>
      <c r="Q33" s="26">
        <v>2.3464000000000005</v>
      </c>
      <c r="R33" s="26">
        <v>1.7248000000000001</v>
      </c>
      <c r="S33" s="26">
        <v>1.708</v>
      </c>
      <c r="T33" s="26">
        <v>3.1024000000000003</v>
      </c>
      <c r="U33" s="26">
        <v>3.976</v>
      </c>
      <c r="V33" s="26">
        <v>3.2480000000000002</v>
      </c>
      <c r="W33" s="26">
        <v>3.1472000000000002</v>
      </c>
      <c r="X33" s="26">
        <v>4.894400000000001</v>
      </c>
      <c r="Y33" s="26">
        <v>5.8800000000000008</v>
      </c>
      <c r="Z33" s="26">
        <v>6.7760000000000007</v>
      </c>
      <c r="AA33" s="26">
        <v>4.1328000000000005</v>
      </c>
      <c r="AB33" s="26">
        <v>4.0152000000000001</v>
      </c>
      <c r="AC33" s="26">
        <v>3.2256</v>
      </c>
      <c r="AD33" s="26">
        <v>2.7383999999999999</v>
      </c>
      <c r="AE33" s="26">
        <v>2.8840000000000003</v>
      </c>
      <c r="AF33" s="26">
        <v>3.0520000000000005</v>
      </c>
      <c r="AG33" s="26">
        <v>3.1248000000000005</v>
      </c>
      <c r="AH33" s="26">
        <v>4.6088000000000005</v>
      </c>
      <c r="AI33" s="26">
        <v>6.0480000000000009</v>
      </c>
      <c r="AJ33" s="26">
        <v>6.4960000000000004</v>
      </c>
      <c r="AK33" s="26">
        <v>4.7096000000000009</v>
      </c>
      <c r="AL33" s="26">
        <v>4.0488335291294941</v>
      </c>
      <c r="AM33" s="26">
        <v>3.6397717937903291</v>
      </c>
      <c r="AN33" s="26">
        <v>3.8273262657071583</v>
      </c>
      <c r="AO33" s="26">
        <v>4.0082803220878747</v>
      </c>
      <c r="AP33" s="26">
        <v>3.9850890299273929</v>
      </c>
      <c r="AQ33" s="26">
        <v>3.9849136944876773</v>
      </c>
      <c r="AR33" s="26">
        <v>3.9993886041735789</v>
      </c>
      <c r="AS33" s="26">
        <v>4.0195128592681844</v>
      </c>
      <c r="AT33" s="26">
        <v>4.0560490607052859</v>
      </c>
      <c r="AU33" s="26">
        <v>4.0646843832214516</v>
      </c>
      <c r="AV33" s="26">
        <v>4.0508532666840562</v>
      </c>
    </row>
    <row r="34" spans="1:48" x14ac:dyDescent="0.2">
      <c r="A34" s="1"/>
      <c r="B34" s="23"/>
      <c r="C34" s="2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x14ac:dyDescent="0.2">
      <c r="A35" s="1"/>
      <c r="B35" s="22" t="s">
        <v>25</v>
      </c>
      <c r="C35" s="2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x14ac:dyDescent="0.2">
      <c r="A36" s="1"/>
      <c r="B36" s="23" t="s">
        <v>9</v>
      </c>
      <c r="C36" s="21" t="s">
        <v>10</v>
      </c>
      <c r="D36" s="24">
        <v>2400</v>
      </c>
      <c r="E36" s="24">
        <v>2500</v>
      </c>
      <c r="F36" s="24">
        <v>2500</v>
      </c>
      <c r="G36" s="24">
        <v>2600</v>
      </c>
      <c r="H36" s="24">
        <v>2900</v>
      </c>
      <c r="I36" s="24">
        <v>3100</v>
      </c>
      <c r="J36" s="24">
        <v>3050</v>
      </c>
      <c r="K36" s="24">
        <v>3600</v>
      </c>
      <c r="L36" s="24">
        <v>3800</v>
      </c>
      <c r="M36" s="24">
        <v>4300</v>
      </c>
      <c r="N36" s="24">
        <v>4650</v>
      </c>
      <c r="O36" s="24">
        <v>4950</v>
      </c>
      <c r="P36" s="24">
        <v>4700</v>
      </c>
      <c r="Q36" s="24">
        <v>4550</v>
      </c>
      <c r="R36" s="24">
        <v>4800</v>
      </c>
      <c r="S36" s="24">
        <v>4700</v>
      </c>
      <c r="T36" s="24">
        <v>5050</v>
      </c>
      <c r="U36" s="24">
        <v>3870</v>
      </c>
      <c r="V36" s="24">
        <v>4900</v>
      </c>
      <c r="W36" s="24">
        <v>4800</v>
      </c>
      <c r="X36" s="24">
        <v>5150</v>
      </c>
      <c r="Y36" s="24">
        <v>4900</v>
      </c>
      <c r="Z36" s="24">
        <v>5050</v>
      </c>
      <c r="AA36" s="24">
        <v>4800</v>
      </c>
      <c r="AB36" s="24">
        <v>5400</v>
      </c>
      <c r="AC36" s="24">
        <v>5300</v>
      </c>
      <c r="AD36" s="24">
        <v>5200</v>
      </c>
      <c r="AE36" s="24">
        <v>5700</v>
      </c>
      <c r="AF36" s="24">
        <v>5650</v>
      </c>
      <c r="AG36" s="24">
        <v>4900</v>
      </c>
      <c r="AH36" s="24">
        <v>5200</v>
      </c>
      <c r="AI36" s="24">
        <v>5600</v>
      </c>
      <c r="AJ36" s="24">
        <v>5750</v>
      </c>
      <c r="AK36" s="24">
        <v>5250</v>
      </c>
      <c r="AL36" s="24">
        <v>5300</v>
      </c>
      <c r="AM36" s="24">
        <v>4850</v>
      </c>
      <c r="AN36" s="24">
        <v>5117.3237521354167</v>
      </c>
      <c r="AO36" s="24">
        <v>5140.6124143058842</v>
      </c>
      <c r="AP36" s="24">
        <v>5167.3542339730984</v>
      </c>
      <c r="AQ36" s="24">
        <v>5200.8225138709877</v>
      </c>
      <c r="AR36" s="24">
        <v>5209.7247457222493</v>
      </c>
      <c r="AS36" s="24">
        <v>5229.2018540321915</v>
      </c>
      <c r="AT36" s="24">
        <v>5260.5072266690495</v>
      </c>
      <c r="AU36" s="24">
        <v>5302.2922012721838</v>
      </c>
      <c r="AV36" s="24">
        <v>5344.2844163117425</v>
      </c>
    </row>
    <row r="37" spans="1:48" x14ac:dyDescent="0.2">
      <c r="A37" s="1"/>
      <c r="B37" s="23" t="s">
        <v>11</v>
      </c>
      <c r="C37" s="21" t="s">
        <v>10</v>
      </c>
      <c r="D37" s="24">
        <v>2360</v>
      </c>
      <c r="E37" s="24">
        <v>2460</v>
      </c>
      <c r="F37" s="24">
        <v>2460</v>
      </c>
      <c r="G37" s="24">
        <v>2500</v>
      </c>
      <c r="H37" s="24">
        <v>2860</v>
      </c>
      <c r="I37" s="24">
        <v>3060</v>
      </c>
      <c r="J37" s="24">
        <v>3010</v>
      </c>
      <c r="K37" s="24">
        <v>3550</v>
      </c>
      <c r="L37" s="24">
        <v>3750</v>
      </c>
      <c r="M37" s="24">
        <v>4250</v>
      </c>
      <c r="N37" s="24">
        <v>4575</v>
      </c>
      <c r="O37" s="24">
        <v>4900</v>
      </c>
      <c r="P37" s="24">
        <v>4580</v>
      </c>
      <c r="Q37" s="24">
        <v>4500</v>
      </c>
      <c r="R37" s="24">
        <v>4750</v>
      </c>
      <c r="S37" s="24">
        <v>4660</v>
      </c>
      <c r="T37" s="24">
        <v>5010</v>
      </c>
      <c r="U37" s="24">
        <v>3850</v>
      </c>
      <c r="V37" s="24">
        <v>4860</v>
      </c>
      <c r="W37" s="24">
        <v>4760</v>
      </c>
      <c r="X37" s="24">
        <v>5100</v>
      </c>
      <c r="Y37" s="24">
        <v>4840</v>
      </c>
      <c r="Z37" s="24">
        <v>4990</v>
      </c>
      <c r="AA37" s="24">
        <v>4770</v>
      </c>
      <c r="AB37" s="24">
        <v>5330</v>
      </c>
      <c r="AC37" s="24">
        <v>5270</v>
      </c>
      <c r="AD37" s="24">
        <v>5150</v>
      </c>
      <c r="AE37" s="24">
        <v>5670</v>
      </c>
      <c r="AF37" s="24">
        <v>5590</v>
      </c>
      <c r="AG37" s="24">
        <v>4840</v>
      </c>
      <c r="AH37" s="24">
        <v>5160</v>
      </c>
      <c r="AI37" s="24">
        <v>5570</v>
      </c>
      <c r="AJ37" s="24">
        <v>5650</v>
      </c>
      <c r="AK37" s="24">
        <v>5180</v>
      </c>
      <c r="AL37" s="24">
        <v>5240</v>
      </c>
      <c r="AM37" s="24">
        <v>4800</v>
      </c>
      <c r="AN37" s="24">
        <v>5065.766747043237</v>
      </c>
      <c r="AO37" s="24">
        <v>5088.8207789838789</v>
      </c>
      <c r="AP37" s="24">
        <v>5115.2931741949114</v>
      </c>
      <c r="AQ37" s="24">
        <v>5148.4242613462875</v>
      </c>
      <c r="AR37" s="24">
        <v>5157.2368034362953</v>
      </c>
      <c r="AS37" s="24">
        <v>5176.5176795416519</v>
      </c>
      <c r="AT37" s="24">
        <v>5207.5076507039184</v>
      </c>
      <c r="AU37" s="24">
        <v>5248.871641471439</v>
      </c>
      <c r="AV37" s="24">
        <v>5290.4407852565646</v>
      </c>
    </row>
    <row r="38" spans="1:48" x14ac:dyDescent="0.2">
      <c r="A38" s="1"/>
      <c r="B38" s="23" t="s">
        <v>12</v>
      </c>
      <c r="C38" s="21" t="s">
        <v>13</v>
      </c>
      <c r="D38" s="24">
        <v>34.5</v>
      </c>
      <c r="E38" s="24">
        <v>33.5</v>
      </c>
      <c r="F38" s="24">
        <v>42</v>
      </c>
      <c r="G38" s="24">
        <v>36</v>
      </c>
      <c r="H38" s="24">
        <v>47</v>
      </c>
      <c r="I38" s="24">
        <v>33</v>
      </c>
      <c r="J38" s="24">
        <v>45</v>
      </c>
      <c r="K38" s="24">
        <v>40.5</v>
      </c>
      <c r="L38" s="24">
        <v>44</v>
      </c>
      <c r="M38" s="24">
        <v>42.5</v>
      </c>
      <c r="N38" s="24">
        <v>38</v>
      </c>
      <c r="O38" s="24">
        <v>45.5</v>
      </c>
      <c r="P38" s="24">
        <v>38.5</v>
      </c>
      <c r="Q38" s="24">
        <v>40.5</v>
      </c>
      <c r="R38" s="24">
        <v>46</v>
      </c>
      <c r="S38" s="24">
        <v>50.5</v>
      </c>
      <c r="T38" s="24">
        <v>50</v>
      </c>
      <c r="U38" s="24">
        <v>51</v>
      </c>
      <c r="V38" s="24">
        <v>46.5</v>
      </c>
      <c r="W38" s="24">
        <v>54.5</v>
      </c>
      <c r="X38" s="24">
        <v>52.5</v>
      </c>
      <c r="Y38" s="24">
        <v>54</v>
      </c>
      <c r="Z38" s="24">
        <v>41.5</v>
      </c>
      <c r="AA38" s="24">
        <v>53.5</v>
      </c>
      <c r="AB38" s="24">
        <v>54</v>
      </c>
      <c r="AC38" s="24">
        <v>58</v>
      </c>
      <c r="AD38" s="24">
        <v>61</v>
      </c>
      <c r="AE38" s="24">
        <v>57.5</v>
      </c>
      <c r="AF38" s="24">
        <v>58</v>
      </c>
      <c r="AG38" s="24">
        <v>58.5</v>
      </c>
      <c r="AH38" s="24">
        <v>58</v>
      </c>
      <c r="AI38" s="24">
        <v>63</v>
      </c>
      <c r="AJ38" s="24">
        <v>49</v>
      </c>
      <c r="AK38" s="24">
        <v>51.5</v>
      </c>
      <c r="AL38" s="24">
        <v>57.5</v>
      </c>
      <c r="AM38" s="24">
        <v>61</v>
      </c>
      <c r="AN38" s="24">
        <v>61.822872862223967</v>
      </c>
      <c r="AO38" s="24">
        <v>62.39823591425673</v>
      </c>
      <c r="AP38" s="24">
        <v>62.993943302789489</v>
      </c>
      <c r="AQ38" s="24">
        <v>63.65858737250916</v>
      </c>
      <c r="AR38" s="24">
        <v>64.315645080578221</v>
      </c>
      <c r="AS38" s="24">
        <v>64.903305514590514</v>
      </c>
      <c r="AT38" s="24">
        <v>65.419373069314588</v>
      </c>
      <c r="AU38" s="24">
        <v>66.076755972497807</v>
      </c>
      <c r="AV38" s="24">
        <v>66.749554858145288</v>
      </c>
    </row>
    <row r="39" spans="1:48" x14ac:dyDescent="0.2">
      <c r="A39" s="1"/>
      <c r="B39" s="23" t="s">
        <v>14</v>
      </c>
      <c r="C39" s="21" t="s">
        <v>15</v>
      </c>
      <c r="D39" s="24">
        <v>81420</v>
      </c>
      <c r="E39" s="24">
        <v>82410</v>
      </c>
      <c r="F39" s="24">
        <v>103320</v>
      </c>
      <c r="G39" s="24">
        <v>90000</v>
      </c>
      <c r="H39" s="24">
        <v>134420</v>
      </c>
      <c r="I39" s="24">
        <v>100980</v>
      </c>
      <c r="J39" s="24">
        <v>135450</v>
      </c>
      <c r="K39" s="24">
        <v>143775</v>
      </c>
      <c r="L39" s="24">
        <v>165000</v>
      </c>
      <c r="M39" s="24">
        <v>180625</v>
      </c>
      <c r="N39" s="24">
        <v>173850</v>
      </c>
      <c r="O39" s="24">
        <v>222950</v>
      </c>
      <c r="P39" s="24">
        <v>176330</v>
      </c>
      <c r="Q39" s="24">
        <v>182250</v>
      </c>
      <c r="R39" s="24">
        <v>218500</v>
      </c>
      <c r="S39" s="24">
        <v>235330</v>
      </c>
      <c r="T39" s="24">
        <v>250500</v>
      </c>
      <c r="U39" s="24">
        <v>196350</v>
      </c>
      <c r="V39" s="24">
        <v>225990</v>
      </c>
      <c r="W39" s="24">
        <v>259420</v>
      </c>
      <c r="X39" s="24">
        <v>267750</v>
      </c>
      <c r="Y39" s="24">
        <v>261360</v>
      </c>
      <c r="Z39" s="24">
        <v>207085</v>
      </c>
      <c r="AA39" s="24">
        <v>255195</v>
      </c>
      <c r="AB39" s="24">
        <v>287820</v>
      </c>
      <c r="AC39" s="24">
        <v>305660</v>
      </c>
      <c r="AD39" s="24">
        <v>314150</v>
      </c>
      <c r="AE39" s="24">
        <v>326025</v>
      </c>
      <c r="AF39" s="24">
        <v>324220</v>
      </c>
      <c r="AG39" s="24">
        <v>283140</v>
      </c>
      <c r="AH39" s="24">
        <v>299280</v>
      </c>
      <c r="AI39" s="24">
        <v>350910</v>
      </c>
      <c r="AJ39" s="24">
        <v>276850</v>
      </c>
      <c r="AK39" s="24">
        <v>266770</v>
      </c>
      <c r="AL39" s="24">
        <v>301300</v>
      </c>
      <c r="AM39" s="24">
        <v>292800</v>
      </c>
      <c r="AN39" s="24">
        <v>313180.25355883705</v>
      </c>
      <c r="AO39" s="24">
        <v>317533.43950806104</v>
      </c>
      <c r="AP39" s="24">
        <v>322232.48820533941</v>
      </c>
      <c r="AQ39" s="24">
        <v>327741.41568359616</v>
      </c>
      <c r="AR39" s="24">
        <v>331691.0118585485</v>
      </c>
      <c r="AS39" s="24">
        <v>335973.10846763395</v>
      </c>
      <c r="AT39" s="24">
        <v>340671.88577327947</v>
      </c>
      <c r="AU39" s="24">
        <v>346828.41059437208</v>
      </c>
      <c r="AV39" s="24">
        <v>353134.56742874318</v>
      </c>
    </row>
    <row r="40" spans="1:48" x14ac:dyDescent="0.2">
      <c r="A40" s="1"/>
      <c r="B40" s="23" t="s">
        <v>16</v>
      </c>
      <c r="C40" s="21" t="s">
        <v>17</v>
      </c>
      <c r="D40" s="26">
        <v>5.59</v>
      </c>
      <c r="E40" s="26">
        <v>5.47</v>
      </c>
      <c r="F40" s="26">
        <v>5.37</v>
      </c>
      <c r="G40" s="26">
        <v>6.2</v>
      </c>
      <c r="H40" s="26">
        <v>5.29</v>
      </c>
      <c r="I40" s="26">
        <v>6.56</v>
      </c>
      <c r="J40" s="26">
        <v>7.19</v>
      </c>
      <c r="K40" s="26">
        <v>6.28</v>
      </c>
      <c r="L40" s="26">
        <v>4.83</v>
      </c>
      <c r="M40" s="26">
        <v>4.47</v>
      </c>
      <c r="N40" s="26">
        <v>4.4400000000000004</v>
      </c>
      <c r="O40" s="26">
        <v>4.1900000000000004</v>
      </c>
      <c r="P40" s="26">
        <v>5.43</v>
      </c>
      <c r="Q40" s="26">
        <v>7.02</v>
      </c>
      <c r="R40" s="26">
        <v>5.54</v>
      </c>
      <c r="S40" s="26">
        <v>5.55</v>
      </c>
      <c r="T40" s="26">
        <v>6.05</v>
      </c>
      <c r="U40" s="26">
        <v>9.92</v>
      </c>
      <c r="V40" s="26">
        <v>9.7899999999999991</v>
      </c>
      <c r="W40" s="26">
        <v>9.48</v>
      </c>
      <c r="X40" s="26">
        <v>11</v>
      </c>
      <c r="Y40" s="26">
        <v>12</v>
      </c>
      <c r="Z40" s="26">
        <v>14.1</v>
      </c>
      <c r="AA40" s="26">
        <v>12.7</v>
      </c>
      <c r="AB40" s="26">
        <v>9.73</v>
      </c>
      <c r="AC40" s="26">
        <v>8.66</v>
      </c>
      <c r="AD40" s="26">
        <v>9.18</v>
      </c>
      <c r="AE40" s="26">
        <v>9.08</v>
      </c>
      <c r="AF40" s="26">
        <v>8.1999999999999993</v>
      </c>
      <c r="AG40" s="26">
        <v>8.27</v>
      </c>
      <c r="AH40" s="26">
        <v>10.199999999999999</v>
      </c>
      <c r="AI40" s="26">
        <v>12.7</v>
      </c>
      <c r="AJ40" s="26">
        <v>14.2</v>
      </c>
      <c r="AK40" s="26">
        <v>12.2</v>
      </c>
      <c r="AL40" s="26">
        <v>9.7219743486008454</v>
      </c>
      <c r="AM40" s="26">
        <v>9.7219743486008454</v>
      </c>
      <c r="AN40" s="26">
        <v>10.125723969924382</v>
      </c>
      <c r="AO40" s="26">
        <v>10.347433629971812</v>
      </c>
      <c r="AP40" s="26">
        <v>10.412544671831132</v>
      </c>
      <c r="AQ40" s="26">
        <v>10.291001027640045</v>
      </c>
      <c r="AR40" s="26">
        <v>10.187191066433019</v>
      </c>
      <c r="AS40" s="26">
        <v>10.211394532646151</v>
      </c>
      <c r="AT40" s="26">
        <v>10.309246636176455</v>
      </c>
      <c r="AU40" s="26">
        <v>10.389237067700874</v>
      </c>
      <c r="AV40" s="26">
        <v>10.371028096196753</v>
      </c>
    </row>
    <row r="41" spans="1:48" x14ac:dyDescent="0.2">
      <c r="A41" s="1"/>
      <c r="B41" s="23"/>
      <c r="C41" s="2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x14ac:dyDescent="0.2">
      <c r="A42" s="1"/>
      <c r="B42" s="22" t="s">
        <v>255</v>
      </c>
      <c r="C42" s="2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x14ac:dyDescent="0.2">
      <c r="A43" s="1"/>
      <c r="B43" s="23" t="s">
        <v>9</v>
      </c>
      <c r="C43" s="21" t="s">
        <v>10</v>
      </c>
      <c r="D43" s="24">
        <v>75.099999999999994</v>
      </c>
      <c r="E43" s="24">
        <v>81.900000000000006</v>
      </c>
      <c r="F43" s="24">
        <v>85.6</v>
      </c>
      <c r="G43" s="24">
        <v>82.3</v>
      </c>
      <c r="H43" s="24">
        <v>82.1</v>
      </c>
      <c r="I43" s="24">
        <v>75.900000000000006</v>
      </c>
      <c r="J43" s="24">
        <v>55.8</v>
      </c>
      <c r="K43" s="24">
        <v>67.3</v>
      </c>
      <c r="L43" s="24">
        <v>53.8</v>
      </c>
      <c r="M43" s="24">
        <v>72.7</v>
      </c>
      <c r="N43" s="24">
        <v>78.2</v>
      </c>
      <c r="O43" s="24">
        <v>48.6</v>
      </c>
      <c r="P43" s="24">
        <v>57</v>
      </c>
      <c r="Q43" s="24">
        <v>45.3</v>
      </c>
      <c r="R43" s="24">
        <v>49.8</v>
      </c>
      <c r="S43" s="24">
        <v>48.4</v>
      </c>
      <c r="T43" s="24">
        <v>61.3</v>
      </c>
      <c r="U43" s="24">
        <v>47.5</v>
      </c>
      <c r="V43" s="24">
        <v>45.2</v>
      </c>
      <c r="W43" s="24">
        <v>53</v>
      </c>
      <c r="X43" s="24">
        <v>50</v>
      </c>
      <c r="Y43" s="24">
        <v>52.3</v>
      </c>
      <c r="Z43" s="24">
        <v>51</v>
      </c>
      <c r="AA43" s="24">
        <v>46</v>
      </c>
      <c r="AB43" s="24">
        <v>49.1</v>
      </c>
      <c r="AC43" s="24">
        <v>47.5</v>
      </c>
      <c r="AD43" s="24">
        <v>48</v>
      </c>
      <c r="AE43" s="24">
        <v>46.1</v>
      </c>
      <c r="AF43" s="24">
        <v>45.5</v>
      </c>
      <c r="AG43" s="24">
        <v>44</v>
      </c>
      <c r="AH43" s="24">
        <v>46.2</v>
      </c>
      <c r="AI43" s="24">
        <v>44.4</v>
      </c>
      <c r="AJ43" s="24">
        <v>46.8</v>
      </c>
      <c r="AK43" s="24">
        <v>46.8</v>
      </c>
      <c r="AL43" s="24">
        <v>47.3</v>
      </c>
      <c r="AM43" s="24">
        <v>48.1</v>
      </c>
      <c r="AN43" s="24">
        <v>49.267121440705665</v>
      </c>
      <c r="AO43" s="24">
        <v>49.465473855200202</v>
      </c>
      <c r="AP43" s="24">
        <v>49.402448638435402</v>
      </c>
      <c r="AQ43" s="24">
        <v>49.297859801424721</v>
      </c>
      <c r="AR43" s="24">
        <v>49.152603250224814</v>
      </c>
      <c r="AS43" s="24">
        <v>48.980250395719366</v>
      </c>
      <c r="AT43" s="24">
        <v>48.925585035834217</v>
      </c>
      <c r="AU43" s="24">
        <v>48.963146105072411</v>
      </c>
      <c r="AV43" s="24">
        <v>48.974328989485286</v>
      </c>
    </row>
    <row r="44" spans="1:48" x14ac:dyDescent="0.2">
      <c r="A44" s="1"/>
      <c r="B44" s="23" t="s">
        <v>11</v>
      </c>
      <c r="C44" s="21" t="s">
        <v>10</v>
      </c>
      <c r="D44" s="24">
        <v>71</v>
      </c>
      <c r="E44" s="24">
        <v>78.099999999999994</v>
      </c>
      <c r="F44" s="24">
        <v>77.5</v>
      </c>
      <c r="G44" s="24">
        <v>79.599999999999994</v>
      </c>
      <c r="H44" s="24">
        <v>74.099999999999994</v>
      </c>
      <c r="I44" s="24">
        <v>72.3</v>
      </c>
      <c r="J44" s="24">
        <v>51.2</v>
      </c>
      <c r="K44" s="24">
        <v>60.3</v>
      </c>
      <c r="L44" s="24">
        <v>47.4</v>
      </c>
      <c r="M44" s="24">
        <v>66.2</v>
      </c>
      <c r="N44" s="24">
        <v>54.8</v>
      </c>
      <c r="O44" s="24">
        <v>41.4</v>
      </c>
      <c r="P44" s="24">
        <v>42</v>
      </c>
      <c r="Q44" s="24">
        <v>42.4</v>
      </c>
      <c r="R44" s="24">
        <v>47.5</v>
      </c>
      <c r="S44" s="24">
        <v>45.3</v>
      </c>
      <c r="T44" s="24">
        <v>57.8</v>
      </c>
      <c r="U44" s="24">
        <v>44.3</v>
      </c>
      <c r="V44" s="24">
        <v>37.299999999999997</v>
      </c>
      <c r="W44" s="24">
        <v>52.6</v>
      </c>
      <c r="X44" s="24">
        <v>47.5</v>
      </c>
      <c r="Y44" s="24">
        <v>51.6</v>
      </c>
      <c r="Z44" s="24">
        <v>48.9</v>
      </c>
      <c r="AA44" s="24">
        <v>44.2</v>
      </c>
      <c r="AB44" s="24">
        <v>45.9</v>
      </c>
      <c r="AC44" s="24">
        <v>46.8</v>
      </c>
      <c r="AD44" s="24">
        <v>47.2</v>
      </c>
      <c r="AE44" s="24">
        <v>45.2</v>
      </c>
      <c r="AF44" s="24">
        <v>44.1</v>
      </c>
      <c r="AG44" s="24">
        <v>42.1</v>
      </c>
      <c r="AH44" s="24">
        <v>45.7</v>
      </c>
      <c r="AI44" s="24">
        <v>43.8</v>
      </c>
      <c r="AJ44" s="24">
        <v>39.6</v>
      </c>
      <c r="AK44" s="24">
        <v>46.6</v>
      </c>
      <c r="AL44" s="24">
        <v>46.7</v>
      </c>
      <c r="AM44" s="24">
        <v>46.1</v>
      </c>
      <c r="AN44" s="24">
        <v>48.104243903711883</v>
      </c>
      <c r="AO44" s="24">
        <v>48.297914533674742</v>
      </c>
      <c r="AP44" s="24">
        <v>48.236376925423976</v>
      </c>
      <c r="AQ44" s="24">
        <v>48.134256750057489</v>
      </c>
      <c r="AR44" s="24">
        <v>47.992428766974285</v>
      </c>
      <c r="AS44" s="24">
        <v>47.824144041037201</v>
      </c>
      <c r="AT44" s="24">
        <v>47.770768976330125</v>
      </c>
      <c r="AU44" s="24">
        <v>47.807443468597761</v>
      </c>
      <c r="AV44" s="24">
        <v>47.818362397508174</v>
      </c>
    </row>
    <row r="45" spans="1:48" x14ac:dyDescent="0.2">
      <c r="A45" s="1"/>
      <c r="B45" s="23" t="s">
        <v>12</v>
      </c>
      <c r="C45" s="21" t="s">
        <v>19</v>
      </c>
      <c r="D45" s="24">
        <v>21</v>
      </c>
      <c r="E45" s="24">
        <v>20.204865559999998</v>
      </c>
      <c r="F45" s="24">
        <v>17.896774189999999</v>
      </c>
      <c r="G45" s="24">
        <v>18.50502513</v>
      </c>
      <c r="H45" s="24">
        <v>20.296896090000001</v>
      </c>
      <c r="I45" s="24">
        <v>16.403872750000001</v>
      </c>
      <c r="J45" s="24">
        <v>17.83203125</v>
      </c>
      <c r="K45" s="24">
        <v>16.799336650000001</v>
      </c>
      <c r="L45" s="24">
        <v>19.704641349999999</v>
      </c>
      <c r="M45" s="24">
        <v>19.003021149999999</v>
      </c>
      <c r="N45" s="24">
        <v>20.291970800000001</v>
      </c>
      <c r="O45" s="24">
        <v>20.289855070000002</v>
      </c>
      <c r="P45" s="24">
        <v>18.0952381</v>
      </c>
      <c r="Q45" s="24">
        <v>20.306603769999999</v>
      </c>
      <c r="R45" s="24">
        <v>22.10526316</v>
      </c>
      <c r="S45" s="24">
        <v>20.39735099</v>
      </c>
      <c r="T45" s="24">
        <v>23.30449827</v>
      </c>
      <c r="U45" s="24">
        <v>23.49887133</v>
      </c>
      <c r="V45" s="24">
        <v>22.60053619</v>
      </c>
      <c r="W45" s="24">
        <v>24.60076046</v>
      </c>
      <c r="X45" s="24">
        <v>23.810526320000001</v>
      </c>
      <c r="Y45" s="24">
        <v>24.903100779999999</v>
      </c>
      <c r="Z45" s="24">
        <v>29.79550102</v>
      </c>
      <c r="AA45" s="24">
        <v>29.70588235</v>
      </c>
      <c r="AB45" s="24">
        <v>29.106753810000001</v>
      </c>
      <c r="AC45" s="24">
        <v>28.397435897435898</v>
      </c>
      <c r="AD45" s="24">
        <v>29.894067796610166</v>
      </c>
      <c r="AE45" s="24">
        <v>31.792035398230087</v>
      </c>
      <c r="AF45" s="24">
        <v>31.904761904761905</v>
      </c>
      <c r="AG45" s="24">
        <v>25.39192399049881</v>
      </c>
      <c r="AH45" s="24">
        <v>31.006564551422318</v>
      </c>
      <c r="AI45" s="24">
        <v>31.894977168949772</v>
      </c>
      <c r="AJ45" s="24">
        <v>24.19191919191919</v>
      </c>
      <c r="AK45" s="24">
        <v>28.605150214592275</v>
      </c>
      <c r="AL45" s="24">
        <v>30.5</v>
      </c>
      <c r="AM45" s="24">
        <v>29.7</v>
      </c>
      <c r="AN45" s="24">
        <v>31.996649214121803</v>
      </c>
      <c r="AO45" s="24">
        <v>32.240663264695485</v>
      </c>
      <c r="AP45" s="24">
        <v>32.439376011245585</v>
      </c>
      <c r="AQ45" s="24">
        <v>32.658213904865534</v>
      </c>
      <c r="AR45" s="24">
        <v>32.95310203348285</v>
      </c>
      <c r="AS45" s="24">
        <v>33.126385807804922</v>
      </c>
      <c r="AT45" s="24">
        <v>33.293854870696585</v>
      </c>
      <c r="AU45" s="24">
        <v>33.548270234496101</v>
      </c>
      <c r="AV45" s="24">
        <v>33.749646363513101</v>
      </c>
    </row>
    <row r="46" spans="1:48" x14ac:dyDescent="0.2">
      <c r="A46" s="1"/>
      <c r="B46" s="23" t="s">
        <v>14</v>
      </c>
      <c r="C46" s="21" t="s">
        <v>20</v>
      </c>
      <c r="D46" s="24">
        <v>1491</v>
      </c>
      <c r="E46" s="24">
        <v>1578</v>
      </c>
      <c r="F46" s="24">
        <v>1387</v>
      </c>
      <c r="G46" s="24">
        <v>1473</v>
      </c>
      <c r="H46" s="24">
        <v>1504</v>
      </c>
      <c r="I46" s="24">
        <v>1186</v>
      </c>
      <c r="J46" s="24">
        <v>913</v>
      </c>
      <c r="K46" s="24">
        <v>1013</v>
      </c>
      <c r="L46" s="24">
        <v>934</v>
      </c>
      <c r="M46" s="24">
        <v>1258</v>
      </c>
      <c r="N46" s="24">
        <v>1112</v>
      </c>
      <c r="O46" s="24">
        <v>840</v>
      </c>
      <c r="P46" s="24">
        <v>760</v>
      </c>
      <c r="Q46" s="24">
        <v>861</v>
      </c>
      <c r="R46" s="24">
        <v>1050</v>
      </c>
      <c r="S46" s="24">
        <v>924</v>
      </c>
      <c r="T46" s="24">
        <v>1347</v>
      </c>
      <c r="U46" s="24">
        <v>1041</v>
      </c>
      <c r="V46" s="24">
        <v>843</v>
      </c>
      <c r="W46" s="24">
        <v>1294</v>
      </c>
      <c r="X46" s="24">
        <v>1131</v>
      </c>
      <c r="Y46" s="24">
        <v>1285</v>
      </c>
      <c r="Z46" s="24">
        <v>1457</v>
      </c>
      <c r="AA46" s="24">
        <v>1313</v>
      </c>
      <c r="AB46" s="24">
        <v>1336</v>
      </c>
      <c r="AC46" s="24">
        <v>1329</v>
      </c>
      <c r="AD46" s="24">
        <v>1411</v>
      </c>
      <c r="AE46" s="24">
        <v>1437</v>
      </c>
      <c r="AF46" s="24">
        <v>1407</v>
      </c>
      <c r="AG46" s="24">
        <v>1069</v>
      </c>
      <c r="AH46" s="24">
        <v>1417</v>
      </c>
      <c r="AI46" s="24">
        <v>1397</v>
      </c>
      <c r="AJ46" s="24">
        <v>958</v>
      </c>
      <c r="AK46" s="24">
        <v>1333</v>
      </c>
      <c r="AL46" s="24">
        <v>1424</v>
      </c>
      <c r="AM46" s="24">
        <v>1369</v>
      </c>
      <c r="AN46" s="24">
        <v>1539.1746179298027</v>
      </c>
      <c r="AO46" s="24">
        <v>1557.156798942153</v>
      </c>
      <c r="AP46" s="24">
        <v>1564.7579685658286</v>
      </c>
      <c r="AQ46" s="24">
        <v>1571.9788531513736</v>
      </c>
      <c r="AR46" s="24">
        <v>1581.4994020502488</v>
      </c>
      <c r="AS46" s="24">
        <v>1584.2410464808647</v>
      </c>
      <c r="AT46" s="24">
        <v>1590.4730494081098</v>
      </c>
      <c r="AU46" s="24">
        <v>1603.857032749718</v>
      </c>
      <c r="AV46" s="24">
        <v>1613.8528206411193</v>
      </c>
    </row>
    <row r="47" spans="1:48" x14ac:dyDescent="0.2">
      <c r="A47" s="1"/>
      <c r="B47" s="23" t="s">
        <v>16</v>
      </c>
      <c r="C47" s="21" t="s">
        <v>21</v>
      </c>
      <c r="D47" s="26">
        <v>40.1</v>
      </c>
      <c r="E47" s="26">
        <v>39</v>
      </c>
      <c r="F47" s="26">
        <v>39.6</v>
      </c>
      <c r="G47" s="26">
        <v>35.700000000000003</v>
      </c>
      <c r="H47" s="26">
        <v>36.5</v>
      </c>
      <c r="I47" s="26">
        <v>34.4</v>
      </c>
      <c r="J47" s="26">
        <v>44.4</v>
      </c>
      <c r="K47" s="26">
        <v>35.6</v>
      </c>
      <c r="L47" s="26">
        <v>35.200000000000003</v>
      </c>
      <c r="M47" s="26">
        <v>33.200000000000003</v>
      </c>
      <c r="N47" s="26">
        <v>29.2</v>
      </c>
      <c r="O47" s="26">
        <v>36.9</v>
      </c>
      <c r="P47" s="26">
        <v>40</v>
      </c>
      <c r="Q47" s="26">
        <v>42.3</v>
      </c>
      <c r="R47" s="26">
        <v>39.9</v>
      </c>
      <c r="S47" s="26">
        <v>43.1</v>
      </c>
      <c r="T47" s="26">
        <v>44.5</v>
      </c>
      <c r="U47" s="26">
        <v>40.4</v>
      </c>
      <c r="V47" s="26">
        <v>50.8</v>
      </c>
      <c r="W47" s="26">
        <v>54.6</v>
      </c>
      <c r="X47" s="26">
        <v>72.599999999999994</v>
      </c>
      <c r="Y47" s="26">
        <v>72.5</v>
      </c>
      <c r="Z47" s="26">
        <v>61.6</v>
      </c>
      <c r="AA47" s="26">
        <v>37.799999999999997</v>
      </c>
      <c r="AB47" s="26">
        <v>48.7</v>
      </c>
      <c r="AC47" s="26">
        <v>51.3</v>
      </c>
      <c r="AD47" s="26">
        <v>25.9</v>
      </c>
      <c r="AE47" s="26">
        <v>33.700000000000003</v>
      </c>
      <c r="AF47" s="26">
        <v>30</v>
      </c>
      <c r="AG47" s="26">
        <v>16.899999999999999</v>
      </c>
      <c r="AH47" s="26">
        <v>44.5</v>
      </c>
      <c r="AI47" s="26">
        <v>48.2</v>
      </c>
      <c r="AJ47" s="26">
        <v>41</v>
      </c>
      <c r="AK47" s="26">
        <v>59</v>
      </c>
      <c r="AL47" s="26">
        <v>60.411364900000009</v>
      </c>
      <c r="AM47" s="26">
        <v>63.074837483081254</v>
      </c>
      <c r="AN47" s="26">
        <v>64.861366607785158</v>
      </c>
      <c r="AO47" s="26">
        <v>66.12010565401873</v>
      </c>
      <c r="AP47" s="26">
        <v>66.322032833759877</v>
      </c>
      <c r="AQ47" s="26">
        <v>66.080945568787982</v>
      </c>
      <c r="AR47" s="26">
        <v>65.751317647921482</v>
      </c>
      <c r="AS47" s="26">
        <v>65.949391054303661</v>
      </c>
      <c r="AT47" s="26">
        <v>66.619046186529346</v>
      </c>
      <c r="AU47" s="26">
        <v>67.186962473066473</v>
      </c>
      <c r="AV47" s="26">
        <v>67.549965547189075</v>
      </c>
    </row>
    <row r="48" spans="1:48" x14ac:dyDescent="0.2">
      <c r="A48" s="1"/>
      <c r="B48" s="23"/>
      <c r="C48" s="2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x14ac:dyDescent="0.2">
      <c r="A49" s="1"/>
      <c r="B49" s="22" t="s">
        <v>246</v>
      </c>
      <c r="C49" s="2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x14ac:dyDescent="0.2">
      <c r="A50" s="1"/>
      <c r="B50" s="23" t="s">
        <v>9</v>
      </c>
      <c r="C50" s="21" t="s">
        <v>10</v>
      </c>
      <c r="D50" s="24">
        <v>0</v>
      </c>
      <c r="E50" s="24">
        <v>50</v>
      </c>
      <c r="F50" s="24">
        <v>40</v>
      </c>
      <c r="G50" s="24">
        <v>62</v>
      </c>
      <c r="H50" s="24">
        <v>75</v>
      </c>
      <c r="I50" s="24">
        <v>90</v>
      </c>
      <c r="J50" s="24">
        <v>47</v>
      </c>
      <c r="K50" s="24">
        <v>55</v>
      </c>
      <c r="L50" s="24">
        <v>70</v>
      </c>
      <c r="M50" s="24">
        <v>101</v>
      </c>
      <c r="N50" s="24">
        <v>90</v>
      </c>
      <c r="O50" s="24">
        <v>82</v>
      </c>
      <c r="P50" s="24">
        <v>60</v>
      </c>
      <c r="Q50" s="24">
        <v>66</v>
      </c>
      <c r="R50" s="24">
        <v>56</v>
      </c>
      <c r="S50" s="24">
        <v>99</v>
      </c>
      <c r="T50" s="24">
        <v>53</v>
      </c>
      <c r="U50" s="24">
        <v>49</v>
      </c>
      <c r="V50" s="24">
        <v>64</v>
      </c>
      <c r="W50" s="24">
        <v>52</v>
      </c>
      <c r="X50" s="24">
        <v>62</v>
      </c>
      <c r="Y50" s="24">
        <v>59</v>
      </c>
      <c r="Z50" s="24">
        <v>42.5</v>
      </c>
      <c r="AA50" s="24">
        <v>43</v>
      </c>
      <c r="AB50" s="24">
        <v>38</v>
      </c>
      <c r="AC50" s="24">
        <v>49</v>
      </c>
      <c r="AD50" s="24">
        <v>41.5</v>
      </c>
      <c r="AE50" s="24">
        <v>45.5</v>
      </c>
      <c r="AF50" s="24">
        <v>37</v>
      </c>
      <c r="AG50" s="24">
        <v>37</v>
      </c>
      <c r="AH50" s="24">
        <v>49</v>
      </c>
      <c r="AI50" s="24">
        <v>41.5</v>
      </c>
      <c r="AJ50" s="24">
        <v>56.5</v>
      </c>
      <c r="AK50" s="24">
        <v>39.5</v>
      </c>
      <c r="AL50" s="24">
        <v>28.3</v>
      </c>
      <c r="AM50" s="24">
        <v>41</v>
      </c>
      <c r="AN50" s="24">
        <v>39.901287171726359</v>
      </c>
      <c r="AO50" s="24">
        <v>39.23742989179221</v>
      </c>
      <c r="AP50" s="24">
        <v>39.688235397002529</v>
      </c>
      <c r="AQ50" s="24">
        <v>39.789724069486404</v>
      </c>
      <c r="AR50" s="24">
        <v>40.214700986349456</v>
      </c>
      <c r="AS50" s="24">
        <v>40.585074960479588</v>
      </c>
      <c r="AT50" s="24">
        <v>40.681102254111764</v>
      </c>
      <c r="AU50" s="24">
        <v>40.6898242572694</v>
      </c>
      <c r="AV50" s="24">
        <v>40.781375633434394</v>
      </c>
    </row>
    <row r="51" spans="1:48" x14ac:dyDescent="0.2">
      <c r="A51" s="1"/>
      <c r="B51" s="23" t="s">
        <v>11</v>
      </c>
      <c r="C51" s="21" t="s">
        <v>10</v>
      </c>
      <c r="D51" s="24">
        <v>0</v>
      </c>
      <c r="E51" s="24">
        <v>49</v>
      </c>
      <c r="F51" s="24">
        <v>39</v>
      </c>
      <c r="G51" s="24">
        <v>57</v>
      </c>
      <c r="H51" s="24">
        <v>71</v>
      </c>
      <c r="I51" s="24">
        <v>85</v>
      </c>
      <c r="J51" s="24">
        <v>44</v>
      </c>
      <c r="K51" s="24">
        <v>53</v>
      </c>
      <c r="L51" s="24">
        <v>68</v>
      </c>
      <c r="M51" s="24">
        <v>97</v>
      </c>
      <c r="N51" s="24">
        <v>80</v>
      </c>
      <c r="O51" s="24">
        <v>79</v>
      </c>
      <c r="P51" s="24">
        <v>41</v>
      </c>
      <c r="Q51" s="24">
        <v>62</v>
      </c>
      <c r="R51" s="24">
        <v>53</v>
      </c>
      <c r="S51" s="24">
        <v>96</v>
      </c>
      <c r="T51" s="24">
        <v>49</v>
      </c>
      <c r="U51" s="24">
        <v>46</v>
      </c>
      <c r="V51" s="24">
        <v>61</v>
      </c>
      <c r="W51" s="24">
        <v>47</v>
      </c>
      <c r="X51" s="24">
        <v>58</v>
      </c>
      <c r="Y51" s="24">
        <v>54</v>
      </c>
      <c r="Z51" s="24">
        <v>37.799999999999997</v>
      </c>
      <c r="AA51" s="24">
        <v>36.5</v>
      </c>
      <c r="AB51" s="24">
        <v>35.5</v>
      </c>
      <c r="AC51" s="24">
        <v>44.5</v>
      </c>
      <c r="AD51" s="24">
        <v>39</v>
      </c>
      <c r="AE51" s="24">
        <v>43.5</v>
      </c>
      <c r="AF51" s="24">
        <v>33.5</v>
      </c>
      <c r="AG51" s="24">
        <v>34.5</v>
      </c>
      <c r="AH51" s="24">
        <v>47</v>
      </c>
      <c r="AI51" s="24">
        <v>39.5</v>
      </c>
      <c r="AJ51" s="24">
        <v>51</v>
      </c>
      <c r="AK51" s="24">
        <v>37.5</v>
      </c>
      <c r="AL51" s="24">
        <v>26.3</v>
      </c>
      <c r="AM51" s="24">
        <v>38.5</v>
      </c>
      <c r="AN51" s="24">
        <v>37.423258478255775</v>
      </c>
      <c r="AO51" s="24">
        <v>36.800629398118794</v>
      </c>
      <c r="AP51" s="24">
        <v>37.223438075078427</v>
      </c>
      <c r="AQ51" s="24">
        <v>37.318623899477316</v>
      </c>
      <c r="AR51" s="24">
        <v>37.717208059319972</v>
      </c>
      <c r="AS51" s="24">
        <v>38.064580333281143</v>
      </c>
      <c r="AT51" s="24">
        <v>38.154643949948401</v>
      </c>
      <c r="AU51" s="24">
        <v>38.16282427531192</v>
      </c>
      <c r="AV51" s="24">
        <v>38.248689944300281</v>
      </c>
    </row>
    <row r="52" spans="1:48" x14ac:dyDescent="0.2">
      <c r="A52" s="1"/>
      <c r="B52" s="23" t="s">
        <v>12</v>
      </c>
      <c r="C52" s="21" t="s">
        <v>244</v>
      </c>
      <c r="D52" s="24">
        <v>0</v>
      </c>
      <c r="E52" s="24">
        <v>881.63265309999997</v>
      </c>
      <c r="F52" s="24">
        <v>1400</v>
      </c>
      <c r="G52" s="24">
        <v>1144.0350880000001</v>
      </c>
      <c r="H52" s="24">
        <v>1030.985915</v>
      </c>
      <c r="I52" s="24">
        <v>965.17647060000002</v>
      </c>
      <c r="J52" s="24">
        <v>1100</v>
      </c>
      <c r="K52" s="24">
        <v>1111.6981129999999</v>
      </c>
      <c r="L52" s="24">
        <v>1191.4705879999999</v>
      </c>
      <c r="M52" s="24">
        <v>1195.360825</v>
      </c>
      <c r="N52" s="24">
        <v>809.625</v>
      </c>
      <c r="O52" s="24">
        <v>1055.0632909999999</v>
      </c>
      <c r="P52" s="24">
        <v>626.82926829999997</v>
      </c>
      <c r="Q52" s="24">
        <v>933.87096770000005</v>
      </c>
      <c r="R52" s="24">
        <v>1016.981132</v>
      </c>
      <c r="S52" s="24">
        <v>1479.166667</v>
      </c>
      <c r="T52" s="24">
        <v>1273.469388</v>
      </c>
      <c r="U52" s="24">
        <v>1271.086957</v>
      </c>
      <c r="V52" s="24">
        <v>1359.0163930000001</v>
      </c>
      <c r="W52" s="24">
        <v>1334.042553</v>
      </c>
      <c r="X52" s="24">
        <v>1437.931034</v>
      </c>
      <c r="Y52" s="24">
        <v>1405.555556</v>
      </c>
      <c r="Z52" s="24">
        <v>700</v>
      </c>
      <c r="AA52" s="24">
        <v>903.42465749999997</v>
      </c>
      <c r="AB52" s="24">
        <v>1334.507042</v>
      </c>
      <c r="AC52" s="24">
        <v>1784.4943820224719</v>
      </c>
      <c r="AD52" s="24">
        <v>1491.0256410256411</v>
      </c>
      <c r="AE52" s="24">
        <v>1420.6896551724137</v>
      </c>
      <c r="AF52" s="24">
        <v>1414.3283582089553</v>
      </c>
      <c r="AG52" s="24">
        <v>1300</v>
      </c>
      <c r="AH52" s="24">
        <v>1130.4255319148936</v>
      </c>
      <c r="AI52" s="24">
        <v>874.68354430379748</v>
      </c>
      <c r="AJ52" s="24">
        <v>896.47058823529414</v>
      </c>
      <c r="AK52" s="24">
        <v>1178</v>
      </c>
      <c r="AL52" s="24">
        <v>1069</v>
      </c>
      <c r="AM52" s="24">
        <v>1436.5456654586835</v>
      </c>
      <c r="AN52" s="24">
        <v>1445.9232298259133</v>
      </c>
      <c r="AO52" s="24">
        <v>1455.0524356084175</v>
      </c>
      <c r="AP52" s="24">
        <v>1464.7518818346632</v>
      </c>
      <c r="AQ52" s="24">
        <v>1475.0082670234606</v>
      </c>
      <c r="AR52" s="24">
        <v>1485.7518456555579</v>
      </c>
      <c r="AS52" s="24">
        <v>1496.1449348083122</v>
      </c>
      <c r="AT52" s="24">
        <v>1504.7569186091534</v>
      </c>
      <c r="AU52" s="24">
        <v>1516.6434831840013</v>
      </c>
      <c r="AV52" s="24">
        <v>1529.1865688006631</v>
      </c>
    </row>
    <row r="53" spans="1:48" x14ac:dyDescent="0.2">
      <c r="A53" s="1"/>
      <c r="B53" s="23" t="s">
        <v>14</v>
      </c>
      <c r="C53" s="21" t="s">
        <v>245</v>
      </c>
      <c r="D53" s="24">
        <v>0</v>
      </c>
      <c r="E53" s="24">
        <v>43200</v>
      </c>
      <c r="F53" s="24">
        <v>54600</v>
      </c>
      <c r="G53" s="24">
        <v>65210</v>
      </c>
      <c r="H53" s="24">
        <v>73200</v>
      </c>
      <c r="I53" s="24">
        <v>82040</v>
      </c>
      <c r="J53" s="24">
        <v>48400</v>
      </c>
      <c r="K53" s="24">
        <v>58920</v>
      </c>
      <c r="L53" s="24">
        <v>81020</v>
      </c>
      <c r="M53" s="24">
        <v>115950</v>
      </c>
      <c r="N53" s="24">
        <v>64770</v>
      </c>
      <c r="O53" s="24">
        <v>83350</v>
      </c>
      <c r="P53" s="24">
        <v>25700</v>
      </c>
      <c r="Q53" s="24">
        <v>57900</v>
      </c>
      <c r="R53" s="24">
        <v>53900</v>
      </c>
      <c r="S53" s="24">
        <v>142000</v>
      </c>
      <c r="T53" s="24">
        <v>62400</v>
      </c>
      <c r="U53" s="24">
        <v>58470</v>
      </c>
      <c r="V53" s="24">
        <v>82900</v>
      </c>
      <c r="W53" s="24">
        <v>62700</v>
      </c>
      <c r="X53" s="24">
        <v>83400</v>
      </c>
      <c r="Y53" s="24">
        <v>75900</v>
      </c>
      <c r="Z53" s="24">
        <v>26460</v>
      </c>
      <c r="AA53" s="24">
        <v>32975</v>
      </c>
      <c r="AB53" s="24">
        <v>47375</v>
      </c>
      <c r="AC53" s="24">
        <v>79410</v>
      </c>
      <c r="AD53" s="24">
        <v>58150</v>
      </c>
      <c r="AE53" s="24">
        <v>61800</v>
      </c>
      <c r="AF53" s="24">
        <v>47380</v>
      </c>
      <c r="AG53" s="24">
        <v>44850</v>
      </c>
      <c r="AH53" s="24">
        <v>53130</v>
      </c>
      <c r="AI53" s="24">
        <v>34550</v>
      </c>
      <c r="AJ53" s="24">
        <v>45720</v>
      </c>
      <c r="AK53" s="24">
        <v>44175</v>
      </c>
      <c r="AL53" s="24">
        <v>28125</v>
      </c>
      <c r="AM53" s="24">
        <v>55307.008120188417</v>
      </c>
      <c r="AN53" s="24">
        <v>54111.158770701055</v>
      </c>
      <c r="AO53" s="24">
        <v>53546.845440461097</v>
      </c>
      <c r="AP53" s="24">
        <v>54523.100971303131</v>
      </c>
      <c r="AQ53" s="24">
        <v>55045.278768025586</v>
      </c>
      <c r="AR53" s="24">
        <v>56038.411489650862</v>
      </c>
      <c r="AS53" s="24">
        <v>56950.129063596563</v>
      </c>
      <c r="AT53" s="24">
        <v>57413.464463199874</v>
      </c>
      <c r="AU53" s="24">
        <v>57879.398739426499</v>
      </c>
      <c r="AV53" s="24">
        <v>58489.382939424904</v>
      </c>
    </row>
    <row r="54" spans="1:48" x14ac:dyDescent="0.2">
      <c r="A54" s="1"/>
      <c r="B54" s="23" t="s">
        <v>16</v>
      </c>
      <c r="C54" s="21" t="s">
        <v>193</v>
      </c>
      <c r="D54" s="26">
        <v>9.3000000000000007</v>
      </c>
      <c r="E54" s="26">
        <v>9.3000000000000007</v>
      </c>
      <c r="F54" s="26">
        <v>10.3</v>
      </c>
      <c r="G54" s="26">
        <v>12.7</v>
      </c>
      <c r="H54" s="26">
        <v>11.1</v>
      </c>
      <c r="I54" s="26">
        <v>12.2</v>
      </c>
      <c r="J54" s="26">
        <v>13.2</v>
      </c>
      <c r="K54" s="26">
        <v>12.7</v>
      </c>
      <c r="L54" s="26">
        <v>10.8</v>
      </c>
      <c r="M54" s="26">
        <v>9.5399999999999991</v>
      </c>
      <c r="N54" s="26">
        <v>8.5</v>
      </c>
      <c r="O54" s="26">
        <v>9.1999999999999993</v>
      </c>
      <c r="P54" s="26">
        <v>12.3</v>
      </c>
      <c r="Q54" s="26">
        <v>12.1</v>
      </c>
      <c r="R54" s="26">
        <v>14.4</v>
      </c>
      <c r="S54" s="26">
        <v>14.1</v>
      </c>
      <c r="T54" s="26">
        <v>13.1</v>
      </c>
      <c r="U54" s="26">
        <v>20.8</v>
      </c>
      <c r="V54" s="26">
        <v>21.6</v>
      </c>
      <c r="W54" s="26">
        <v>19.899999999999999</v>
      </c>
      <c r="X54" s="26">
        <v>26.4</v>
      </c>
      <c r="Y54" s="26">
        <v>31.9</v>
      </c>
      <c r="Z54" s="26">
        <v>26.7</v>
      </c>
      <c r="AA54" s="26">
        <v>23.6</v>
      </c>
      <c r="AB54" s="26">
        <v>23.3</v>
      </c>
      <c r="AC54" s="26">
        <v>21.7</v>
      </c>
      <c r="AD54" s="26">
        <v>19.2</v>
      </c>
      <c r="AE54" s="26">
        <v>20.399999999999999</v>
      </c>
      <c r="AF54" s="26">
        <v>18.3</v>
      </c>
      <c r="AG54" s="26">
        <v>18.7</v>
      </c>
      <c r="AH54" s="26">
        <v>20</v>
      </c>
      <c r="AI54" s="26">
        <v>34.200000000000003</v>
      </c>
      <c r="AJ54" s="26">
        <v>25.8</v>
      </c>
      <c r="AK54" s="26">
        <v>19.600000000000001</v>
      </c>
      <c r="AL54" s="26">
        <v>19.2</v>
      </c>
      <c r="AM54" s="26">
        <v>20.894339622641514</v>
      </c>
      <c r="AN54" s="26">
        <v>19.977278942274822</v>
      </c>
      <c r="AO54" s="26">
        <v>21.37942948581037</v>
      </c>
      <c r="AP54" s="26">
        <v>21.003877294051144</v>
      </c>
      <c r="AQ54" s="26">
        <v>20.867770682982353</v>
      </c>
      <c r="AR54" s="26">
        <v>20.783646479428814</v>
      </c>
      <c r="AS54" s="26">
        <v>20.76332187037929</v>
      </c>
      <c r="AT54" s="26">
        <v>20.763837368380273</v>
      </c>
      <c r="AU54" s="26">
        <v>20.660471393965775</v>
      </c>
      <c r="AV54" s="26">
        <v>20.453081994982057</v>
      </c>
    </row>
    <row r="55" spans="1:48" x14ac:dyDescent="0.2">
      <c r="A55" s="1"/>
      <c r="B55" s="23"/>
      <c r="C55" s="2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x14ac:dyDescent="0.2">
      <c r="A56" s="1"/>
      <c r="B56" s="22" t="s">
        <v>26</v>
      </c>
      <c r="C56" s="2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x14ac:dyDescent="0.2">
      <c r="A57" s="1"/>
      <c r="B57" s="23" t="s">
        <v>9</v>
      </c>
      <c r="C57" s="21" t="s">
        <v>10</v>
      </c>
      <c r="D57" s="24">
        <v>2450</v>
      </c>
      <c r="E57" s="24">
        <v>2350</v>
      </c>
      <c r="F57" s="24">
        <v>2350</v>
      </c>
      <c r="G57" s="24">
        <v>2350</v>
      </c>
      <c r="H57" s="24">
        <v>2200</v>
      </c>
      <c r="I57" s="24">
        <v>2150</v>
      </c>
      <c r="J57" s="24">
        <v>2300</v>
      </c>
      <c r="K57" s="24">
        <v>2000</v>
      </c>
      <c r="L57" s="24">
        <v>1900</v>
      </c>
      <c r="M57" s="24">
        <v>1900</v>
      </c>
      <c r="N57" s="24">
        <v>1750</v>
      </c>
      <c r="O57" s="24">
        <v>1750</v>
      </c>
      <c r="P57" s="24">
        <v>1650</v>
      </c>
      <c r="Q57" s="24">
        <v>1900</v>
      </c>
      <c r="R57" s="24">
        <v>1850</v>
      </c>
      <c r="S57" s="24">
        <v>1850</v>
      </c>
      <c r="T57" s="24">
        <v>1800</v>
      </c>
      <c r="U57" s="24">
        <v>2050</v>
      </c>
      <c r="V57" s="24">
        <v>1750</v>
      </c>
      <c r="W57" s="24">
        <v>1700</v>
      </c>
      <c r="X57" s="24">
        <v>1600</v>
      </c>
      <c r="Y57" s="24">
        <v>1550</v>
      </c>
      <c r="Z57" s="24">
        <v>1370</v>
      </c>
      <c r="AA57" s="24">
        <v>1470</v>
      </c>
      <c r="AB57" s="24">
        <v>1550</v>
      </c>
      <c r="AC57" s="24">
        <v>1490</v>
      </c>
      <c r="AD57" s="24">
        <v>1370</v>
      </c>
      <c r="AE57" s="24">
        <v>1120</v>
      </c>
      <c r="AF57" s="24">
        <v>1100</v>
      </c>
      <c r="AG57" s="24">
        <v>1070</v>
      </c>
      <c r="AH57" s="24">
        <v>900</v>
      </c>
      <c r="AI57" s="24">
        <v>920</v>
      </c>
      <c r="AJ57" s="24">
        <v>980</v>
      </c>
      <c r="AK57" s="24">
        <v>1130</v>
      </c>
      <c r="AL57" s="24">
        <v>1000</v>
      </c>
      <c r="AM57" s="24">
        <v>950</v>
      </c>
      <c r="AN57" s="24">
        <v>986.06463579587808</v>
      </c>
      <c r="AO57" s="24">
        <v>961.26539671631281</v>
      </c>
      <c r="AP57" s="24">
        <v>948.078700244213</v>
      </c>
      <c r="AQ57" s="24">
        <v>948.58786184986047</v>
      </c>
      <c r="AR57" s="24">
        <v>947.7807177128966</v>
      </c>
      <c r="AS57" s="24">
        <v>944.65556870895716</v>
      </c>
      <c r="AT57" s="24">
        <v>935.67353750681332</v>
      </c>
      <c r="AU57" s="24">
        <v>926.4182507599096</v>
      </c>
      <c r="AV57" s="24">
        <v>921.82694577382631</v>
      </c>
    </row>
    <row r="58" spans="1:48" x14ac:dyDescent="0.2">
      <c r="A58" s="1"/>
      <c r="B58" s="23" t="s">
        <v>11</v>
      </c>
      <c r="C58" s="21" t="s">
        <v>10</v>
      </c>
      <c r="D58" s="24">
        <v>2250</v>
      </c>
      <c r="E58" s="24">
        <v>2100</v>
      </c>
      <c r="F58" s="24">
        <v>1850</v>
      </c>
      <c r="G58" s="24">
        <v>2100</v>
      </c>
      <c r="H58" s="24">
        <v>2100</v>
      </c>
      <c r="I58" s="24">
        <v>2100</v>
      </c>
      <c r="J58" s="24">
        <v>2100</v>
      </c>
      <c r="K58" s="24">
        <v>1900</v>
      </c>
      <c r="L58" s="24">
        <v>1800</v>
      </c>
      <c r="M58" s="24">
        <v>1700</v>
      </c>
      <c r="N58" s="24">
        <v>1650</v>
      </c>
      <c r="O58" s="24">
        <v>1600</v>
      </c>
      <c r="P58" s="24">
        <v>1520</v>
      </c>
      <c r="Q58" s="24">
        <v>1820</v>
      </c>
      <c r="R58" s="24">
        <v>1650</v>
      </c>
      <c r="S58" s="24">
        <v>1760</v>
      </c>
      <c r="T58" s="24">
        <v>1700</v>
      </c>
      <c r="U58" s="24">
        <v>1960</v>
      </c>
      <c r="V58" s="24">
        <v>1670</v>
      </c>
      <c r="W58" s="24">
        <v>1610</v>
      </c>
      <c r="X58" s="24">
        <v>1490</v>
      </c>
      <c r="Y58" s="24">
        <v>1480</v>
      </c>
      <c r="Z58" s="24">
        <v>1300</v>
      </c>
      <c r="AA58" s="24">
        <v>1140</v>
      </c>
      <c r="AB58" s="24">
        <v>1450</v>
      </c>
      <c r="AC58" s="24">
        <v>1210</v>
      </c>
      <c r="AD58" s="24">
        <v>1310</v>
      </c>
      <c r="AE58" s="24">
        <v>1020</v>
      </c>
      <c r="AF58" s="24">
        <v>1010</v>
      </c>
      <c r="AG58" s="24">
        <v>970</v>
      </c>
      <c r="AH58" s="24">
        <v>830</v>
      </c>
      <c r="AI58" s="24">
        <v>840</v>
      </c>
      <c r="AJ58" s="24">
        <v>820</v>
      </c>
      <c r="AK58" s="24">
        <v>880</v>
      </c>
      <c r="AL58" s="24">
        <v>920</v>
      </c>
      <c r="AM58" s="24">
        <v>810</v>
      </c>
      <c r="AN58" s="24">
        <v>885.00165670827528</v>
      </c>
      <c r="AO58" s="24">
        <v>862.74412343572124</v>
      </c>
      <c r="AP58" s="24">
        <v>850.90894744788352</v>
      </c>
      <c r="AQ58" s="24">
        <v>851.36592435646367</v>
      </c>
      <c r="AR58" s="24">
        <v>850.6415054855396</v>
      </c>
      <c r="AS58" s="24">
        <v>847.83665660273766</v>
      </c>
      <c r="AT58" s="24">
        <v>839.77520486391074</v>
      </c>
      <c r="AU58" s="24">
        <v>831.46850366035119</v>
      </c>
      <c r="AV58" s="24">
        <v>827.34776726550501</v>
      </c>
    </row>
    <row r="59" spans="1:48" x14ac:dyDescent="0.2">
      <c r="A59" s="1"/>
      <c r="B59" s="23" t="s">
        <v>12</v>
      </c>
      <c r="C59" s="21" t="s">
        <v>13</v>
      </c>
      <c r="D59" s="24">
        <v>38</v>
      </c>
      <c r="E59" s="24">
        <v>32</v>
      </c>
      <c r="F59" s="24">
        <v>30</v>
      </c>
      <c r="G59" s="24">
        <v>35</v>
      </c>
      <c r="H59" s="24">
        <v>34</v>
      </c>
      <c r="I59" s="24">
        <v>41</v>
      </c>
      <c r="J59" s="24">
        <v>35</v>
      </c>
      <c r="K59" s="24">
        <v>37</v>
      </c>
      <c r="L59" s="24">
        <v>46</v>
      </c>
      <c r="M59" s="24">
        <v>48</v>
      </c>
      <c r="N59" s="24">
        <v>36</v>
      </c>
      <c r="O59" s="24">
        <v>37</v>
      </c>
      <c r="P59" s="24">
        <v>33</v>
      </c>
      <c r="Q59" s="24">
        <v>46</v>
      </c>
      <c r="R59" s="24">
        <v>37</v>
      </c>
      <c r="S59" s="24">
        <v>39</v>
      </c>
      <c r="T59" s="24">
        <v>36</v>
      </c>
      <c r="U59" s="24">
        <v>43</v>
      </c>
      <c r="V59" s="24">
        <v>44</v>
      </c>
      <c r="W59" s="24">
        <v>48</v>
      </c>
      <c r="X59" s="24">
        <v>43</v>
      </c>
      <c r="Y59" s="24">
        <v>45</v>
      </c>
      <c r="Z59" s="24">
        <v>41</v>
      </c>
      <c r="AA59" s="24">
        <v>35</v>
      </c>
      <c r="AB59" s="24">
        <v>49</v>
      </c>
      <c r="AC59" s="24">
        <v>38</v>
      </c>
      <c r="AD59" s="24">
        <v>54</v>
      </c>
      <c r="AE59" s="24">
        <v>46</v>
      </c>
      <c r="AF59" s="24">
        <v>49</v>
      </c>
      <c r="AG59" s="24">
        <v>57</v>
      </c>
      <c r="AH59" s="24">
        <v>41</v>
      </c>
      <c r="AI59" s="24">
        <v>49</v>
      </c>
      <c r="AJ59" s="24">
        <v>32</v>
      </c>
      <c r="AK59" s="24">
        <v>42</v>
      </c>
      <c r="AL59" s="24">
        <v>52</v>
      </c>
      <c r="AM59" s="24">
        <v>40</v>
      </c>
      <c r="AN59" s="24">
        <v>50.431189261361283</v>
      </c>
      <c r="AO59" s="24">
        <v>50.798949709296991</v>
      </c>
      <c r="AP59" s="24">
        <v>51.181006421984762</v>
      </c>
      <c r="AQ59" s="24">
        <v>51.524090564075152</v>
      </c>
      <c r="AR59" s="24">
        <v>51.855751516533203</v>
      </c>
      <c r="AS59" s="24">
        <v>52.22887916815445</v>
      </c>
      <c r="AT59" s="24">
        <v>52.474009991892416</v>
      </c>
      <c r="AU59" s="24">
        <v>52.855244100130662</v>
      </c>
      <c r="AV59" s="24">
        <v>53.243117116478714</v>
      </c>
    </row>
    <row r="60" spans="1:48" x14ac:dyDescent="0.2">
      <c r="A60" s="1"/>
      <c r="B60" s="23" t="s">
        <v>14</v>
      </c>
      <c r="C60" s="21" t="s">
        <v>15</v>
      </c>
      <c r="D60" s="24">
        <v>85500</v>
      </c>
      <c r="E60" s="24">
        <v>67200</v>
      </c>
      <c r="F60" s="24">
        <v>55500</v>
      </c>
      <c r="G60" s="24">
        <v>73500</v>
      </c>
      <c r="H60" s="24">
        <v>71400</v>
      </c>
      <c r="I60" s="24">
        <v>86100</v>
      </c>
      <c r="J60" s="24">
        <v>73500</v>
      </c>
      <c r="K60" s="24">
        <v>70300</v>
      </c>
      <c r="L60" s="24">
        <v>82800</v>
      </c>
      <c r="M60" s="24">
        <v>81600</v>
      </c>
      <c r="N60" s="24">
        <v>59400</v>
      </c>
      <c r="O60" s="24">
        <v>59200</v>
      </c>
      <c r="P60" s="24">
        <v>50160</v>
      </c>
      <c r="Q60" s="24">
        <v>83720</v>
      </c>
      <c r="R60" s="24">
        <v>61050</v>
      </c>
      <c r="S60" s="24">
        <v>68640</v>
      </c>
      <c r="T60" s="24">
        <v>61200</v>
      </c>
      <c r="U60" s="24">
        <v>84280</v>
      </c>
      <c r="V60" s="24">
        <v>73480</v>
      </c>
      <c r="W60" s="24">
        <v>77280</v>
      </c>
      <c r="X60" s="24">
        <v>64070</v>
      </c>
      <c r="Y60" s="24">
        <v>66600</v>
      </c>
      <c r="Z60" s="24">
        <v>53300</v>
      </c>
      <c r="AA60" s="24">
        <v>39900</v>
      </c>
      <c r="AB60" s="24">
        <v>71050</v>
      </c>
      <c r="AC60" s="24">
        <v>45980</v>
      </c>
      <c r="AD60" s="24">
        <v>70740</v>
      </c>
      <c r="AE60" s="24">
        <v>46920</v>
      </c>
      <c r="AF60" s="24">
        <v>49490</v>
      </c>
      <c r="AG60" s="24">
        <v>55290</v>
      </c>
      <c r="AH60" s="24">
        <v>34030</v>
      </c>
      <c r="AI60" s="24">
        <v>41160</v>
      </c>
      <c r="AJ60" s="24">
        <v>26240</v>
      </c>
      <c r="AK60" s="24">
        <v>36960</v>
      </c>
      <c r="AL60" s="24">
        <v>47840</v>
      </c>
      <c r="AM60" s="24">
        <v>32400</v>
      </c>
      <c r="AN60" s="24">
        <v>44631.686047112649</v>
      </c>
      <c r="AO60" s="24">
        <v>43826.495340669062</v>
      </c>
      <c r="AP60" s="24">
        <v>43550.376305606747</v>
      </c>
      <c r="AQ60" s="24">
        <v>43865.854991220061</v>
      </c>
      <c r="AR60" s="24">
        <v>44110.654539589115</v>
      </c>
      <c r="AS60" s="24">
        <v>44281.558293203925</v>
      </c>
      <c r="AT60" s="24">
        <v>44066.372492055933</v>
      </c>
      <c r="AU60" s="24">
        <v>43947.470723438877</v>
      </c>
      <c r="AV60" s="24">
        <v>44050.574069381371</v>
      </c>
    </row>
    <row r="61" spans="1:48" x14ac:dyDescent="0.2">
      <c r="A61" s="1"/>
      <c r="B61" s="23" t="s">
        <v>16</v>
      </c>
      <c r="C61" s="21" t="s">
        <v>17</v>
      </c>
      <c r="D61" s="26">
        <v>2.5299999999999998</v>
      </c>
      <c r="E61" s="26">
        <v>3.01</v>
      </c>
      <c r="F61" s="26">
        <v>3.16</v>
      </c>
      <c r="G61" s="26">
        <v>3.04</v>
      </c>
      <c r="H61" s="26">
        <v>3.39</v>
      </c>
      <c r="I61" s="26">
        <v>4.5599999999999996</v>
      </c>
      <c r="J61" s="26">
        <v>4.29</v>
      </c>
      <c r="K61" s="26">
        <v>3.2</v>
      </c>
      <c r="L61" s="26">
        <v>2.54</v>
      </c>
      <c r="M61" s="26">
        <v>2.2000000000000002</v>
      </c>
      <c r="N61" s="26">
        <v>2.61</v>
      </c>
      <c r="O61" s="26">
        <v>2.75</v>
      </c>
      <c r="P61" s="26">
        <v>3.6</v>
      </c>
      <c r="Q61" s="26">
        <v>3.22</v>
      </c>
      <c r="R61" s="26">
        <v>3.23</v>
      </c>
      <c r="S61" s="26">
        <v>3.36</v>
      </c>
      <c r="T61" s="26">
        <v>4.57</v>
      </c>
      <c r="U61" s="26">
        <v>5.82</v>
      </c>
      <c r="V61" s="26">
        <v>6.68</v>
      </c>
      <c r="W61" s="26">
        <v>4.7300000000000004</v>
      </c>
      <c r="X61" s="26">
        <v>5.27</v>
      </c>
      <c r="Y61" s="26">
        <v>6.7</v>
      </c>
      <c r="Z61" s="26">
        <v>7.87</v>
      </c>
      <c r="AA61" s="26">
        <v>6.95</v>
      </c>
      <c r="AB61" s="26">
        <v>5.77</v>
      </c>
      <c r="AC61" s="26">
        <v>4.45</v>
      </c>
      <c r="AD61" s="26">
        <v>3.14</v>
      </c>
      <c r="AE61" s="26">
        <v>4.03</v>
      </c>
      <c r="AF61" s="26">
        <v>4.71</v>
      </c>
      <c r="AG61" s="26">
        <v>3.88</v>
      </c>
      <c r="AH61" s="26">
        <v>4.6500000000000004</v>
      </c>
      <c r="AI61" s="26">
        <v>6.87</v>
      </c>
      <c r="AJ61" s="26">
        <v>8.3800000000000008</v>
      </c>
      <c r="AK61" s="26">
        <v>6.47</v>
      </c>
      <c r="AL61" s="26">
        <v>5.0199999999999996</v>
      </c>
      <c r="AM61" s="26">
        <v>4.8479835110671683</v>
      </c>
      <c r="AN61" s="26">
        <v>5.2783170726773445</v>
      </c>
      <c r="AO61" s="26">
        <v>5.3029397960172826</v>
      </c>
      <c r="AP61" s="26">
        <v>5.3463324369535457</v>
      </c>
      <c r="AQ61" s="26">
        <v>5.3224455985068317</v>
      </c>
      <c r="AR61" s="26">
        <v>5.3015592336583843</v>
      </c>
      <c r="AS61" s="26">
        <v>5.28528633282213</v>
      </c>
      <c r="AT61" s="26">
        <v>5.2893214015971637</v>
      </c>
      <c r="AU61" s="26">
        <v>5.3027866567925468</v>
      </c>
      <c r="AV61" s="26">
        <v>5.2833175072288405</v>
      </c>
    </row>
    <row r="62" spans="1:48" ht="16" thickBot="1" x14ac:dyDescent="0.25">
      <c r="A62" s="1"/>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row>
    <row r="63" spans="1:48" x14ac:dyDescent="0.2">
      <c r="A63" s="1"/>
      <c r="B63" s="1"/>
      <c r="C63" s="2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2">
      <c r="A64" s="1"/>
      <c r="B64" s="1"/>
      <c r="C64" s="2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2">
      <c r="A65" s="1"/>
      <c r="B65" s="15" t="str">
        <f>+TOC!A90&amp;" Vegetable Production and Prices"</f>
        <v>Nebraska Vegetable Production and Prices</v>
      </c>
      <c r="C65" s="16"/>
      <c r="D65" s="15">
        <v>1990</v>
      </c>
      <c r="E65" s="15">
        <v>1991</v>
      </c>
      <c r="F65" s="15">
        <v>1992</v>
      </c>
      <c r="G65" s="15">
        <v>1993</v>
      </c>
      <c r="H65" s="15">
        <v>1994</v>
      </c>
      <c r="I65" s="15">
        <v>1995</v>
      </c>
      <c r="J65" s="15">
        <v>1996</v>
      </c>
      <c r="K65" s="15">
        <v>1997</v>
      </c>
      <c r="L65" s="15">
        <v>1998</v>
      </c>
      <c r="M65" s="15">
        <v>1999</v>
      </c>
      <c r="N65" s="15">
        <v>2000</v>
      </c>
      <c r="O65" s="15">
        <v>2001</v>
      </c>
      <c r="P65" s="15">
        <v>2002</v>
      </c>
      <c r="Q65" s="15">
        <v>2003</v>
      </c>
      <c r="R65" s="15">
        <v>2004</v>
      </c>
      <c r="S65" s="15">
        <v>2005</v>
      </c>
      <c r="T65" s="15">
        <v>2006</v>
      </c>
      <c r="U65" s="15">
        <v>2007</v>
      </c>
      <c r="V65" s="15">
        <v>2008</v>
      </c>
      <c r="W65" s="15">
        <v>2009</v>
      </c>
      <c r="X65" s="15">
        <v>2010</v>
      </c>
      <c r="Y65" s="15">
        <v>2011</v>
      </c>
      <c r="Z65" s="15">
        <v>2012</v>
      </c>
      <c r="AA65" s="15">
        <v>2013</v>
      </c>
      <c r="AB65" s="15">
        <v>2014</v>
      </c>
      <c r="AC65" s="15">
        <v>2015</v>
      </c>
      <c r="AD65" s="15">
        <v>2016</v>
      </c>
      <c r="AE65" s="15">
        <v>2017</v>
      </c>
      <c r="AF65" s="15">
        <v>2018</v>
      </c>
      <c r="AG65" s="15">
        <v>2019</v>
      </c>
      <c r="AH65" s="15">
        <v>2020</v>
      </c>
      <c r="AI65" s="15">
        <v>2021</v>
      </c>
      <c r="AJ65" s="15">
        <v>2022</v>
      </c>
      <c r="AK65" s="15">
        <v>2023</v>
      </c>
      <c r="AL65" s="15">
        <v>2024</v>
      </c>
      <c r="AM65" s="15">
        <v>2025</v>
      </c>
      <c r="AN65" s="15">
        <v>2026</v>
      </c>
      <c r="AO65" s="15">
        <v>2027</v>
      </c>
      <c r="AP65" s="15">
        <v>2028</v>
      </c>
      <c r="AQ65" s="15">
        <v>2029</v>
      </c>
      <c r="AR65" s="15">
        <v>2030</v>
      </c>
      <c r="AS65" s="15">
        <v>2031</v>
      </c>
      <c r="AT65" s="15">
        <v>2032</v>
      </c>
      <c r="AU65" s="15">
        <v>2033</v>
      </c>
      <c r="AV65" s="15">
        <v>2034</v>
      </c>
    </row>
    <row r="66" spans="1:48" ht="16" thickBot="1" x14ac:dyDescent="0.25">
      <c r="A66" s="1"/>
      <c r="B66" s="19"/>
      <c r="C66" s="20" t="s">
        <v>7</v>
      </c>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row>
    <row r="67" spans="1:48" x14ac:dyDescent="0.2">
      <c r="A67" s="1"/>
      <c r="B67" s="1"/>
      <c r="C67" s="2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2">
      <c r="A68" s="1"/>
      <c r="B68" s="22" t="s">
        <v>256</v>
      </c>
      <c r="C68" s="21"/>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1"/>
      <c r="AK68" s="1"/>
      <c r="AL68" s="1"/>
      <c r="AM68" s="1"/>
      <c r="AN68" s="1"/>
      <c r="AO68" s="1"/>
      <c r="AP68" s="1"/>
      <c r="AQ68" s="1"/>
      <c r="AR68" s="1"/>
      <c r="AS68" s="1"/>
      <c r="AT68" s="1"/>
      <c r="AU68" s="1"/>
      <c r="AV68" s="1"/>
    </row>
    <row r="69" spans="1:48" x14ac:dyDescent="0.2">
      <c r="A69" s="1"/>
      <c r="B69" s="23" t="s">
        <v>9</v>
      </c>
      <c r="C69" s="21" t="s">
        <v>10</v>
      </c>
      <c r="D69" s="24">
        <v>260</v>
      </c>
      <c r="E69" s="24">
        <v>215</v>
      </c>
      <c r="F69" s="24">
        <v>165</v>
      </c>
      <c r="G69" s="24">
        <v>190</v>
      </c>
      <c r="H69" s="24">
        <v>200</v>
      </c>
      <c r="I69" s="24">
        <v>225</v>
      </c>
      <c r="J69" s="24">
        <v>205</v>
      </c>
      <c r="K69" s="24">
        <v>190</v>
      </c>
      <c r="L69" s="24">
        <v>195</v>
      </c>
      <c r="M69" s="24">
        <v>210</v>
      </c>
      <c r="N69" s="24">
        <v>165</v>
      </c>
      <c r="O69" s="24">
        <v>160</v>
      </c>
      <c r="P69" s="24">
        <v>185</v>
      </c>
      <c r="Q69" s="24">
        <v>155</v>
      </c>
      <c r="R69" s="24">
        <v>120</v>
      </c>
      <c r="S69" s="24">
        <v>175</v>
      </c>
      <c r="T69" s="24">
        <v>140</v>
      </c>
      <c r="U69" s="24">
        <v>110</v>
      </c>
      <c r="V69" s="24">
        <v>135</v>
      </c>
      <c r="W69" s="24">
        <v>130</v>
      </c>
      <c r="X69" s="24">
        <v>170</v>
      </c>
      <c r="Y69" s="24">
        <v>110</v>
      </c>
      <c r="Z69" s="24">
        <v>145</v>
      </c>
      <c r="AA69" s="24">
        <v>130.6</v>
      </c>
      <c r="AB69" s="24">
        <v>170</v>
      </c>
      <c r="AC69" s="24">
        <v>140</v>
      </c>
      <c r="AD69" s="24">
        <v>138</v>
      </c>
      <c r="AE69" s="24">
        <v>180</v>
      </c>
      <c r="AF69" s="24">
        <v>140</v>
      </c>
      <c r="AG69" s="24">
        <v>120</v>
      </c>
      <c r="AH69" s="24">
        <v>165</v>
      </c>
      <c r="AI69" s="24">
        <v>120</v>
      </c>
      <c r="AJ69" s="24">
        <v>115</v>
      </c>
      <c r="AK69" s="24">
        <v>100</v>
      </c>
      <c r="AL69" s="24">
        <v>130</v>
      </c>
      <c r="AM69" s="24">
        <v>110</v>
      </c>
      <c r="AN69" s="24">
        <v>125.69026910343032</v>
      </c>
      <c r="AO69" s="24">
        <v>120.52038630269098</v>
      </c>
      <c r="AP69" s="24">
        <v>118.79406658675339</v>
      </c>
      <c r="AQ69" s="24">
        <v>119.05201579254651</v>
      </c>
      <c r="AR69" s="24">
        <v>118.56690877556622</v>
      </c>
      <c r="AS69" s="24">
        <v>117.80665645495964</v>
      </c>
      <c r="AT69" s="24">
        <v>116.77787967085126</v>
      </c>
      <c r="AU69" s="24">
        <v>115.84209072060807</v>
      </c>
      <c r="AV69" s="24">
        <v>115.27556603075055</v>
      </c>
    </row>
    <row r="70" spans="1:48" x14ac:dyDescent="0.2">
      <c r="A70" s="1"/>
      <c r="B70" s="23" t="s">
        <v>11</v>
      </c>
      <c r="C70" s="21" t="s">
        <v>10</v>
      </c>
      <c r="D70" s="24">
        <v>254</v>
      </c>
      <c r="E70" s="24">
        <v>211</v>
      </c>
      <c r="F70" s="24">
        <v>153</v>
      </c>
      <c r="G70" s="24">
        <v>150</v>
      </c>
      <c r="H70" s="24">
        <v>190</v>
      </c>
      <c r="I70" s="24">
        <v>205</v>
      </c>
      <c r="J70" s="24">
        <v>195</v>
      </c>
      <c r="K70" s="24">
        <v>180</v>
      </c>
      <c r="L70" s="24">
        <v>188</v>
      </c>
      <c r="M70" s="24">
        <v>187</v>
      </c>
      <c r="N70" s="24">
        <v>156</v>
      </c>
      <c r="O70" s="24">
        <v>148</v>
      </c>
      <c r="P70" s="24">
        <v>165</v>
      </c>
      <c r="Q70" s="24">
        <v>148</v>
      </c>
      <c r="R70" s="24">
        <v>110</v>
      </c>
      <c r="S70" s="24">
        <v>172</v>
      </c>
      <c r="T70" s="24">
        <v>124</v>
      </c>
      <c r="U70" s="24">
        <v>107</v>
      </c>
      <c r="V70" s="24">
        <v>126</v>
      </c>
      <c r="W70" s="24">
        <v>115</v>
      </c>
      <c r="X70" s="24">
        <v>155</v>
      </c>
      <c r="Y70" s="24">
        <v>105</v>
      </c>
      <c r="Z70" s="24">
        <v>133</v>
      </c>
      <c r="AA70" s="24">
        <v>117.6</v>
      </c>
      <c r="AB70" s="24">
        <v>156.5</v>
      </c>
      <c r="AC70" s="24">
        <v>128.5</v>
      </c>
      <c r="AD70" s="24">
        <v>122</v>
      </c>
      <c r="AE70" s="24">
        <v>155</v>
      </c>
      <c r="AF70" s="24">
        <v>130.69999999999999</v>
      </c>
      <c r="AG70" s="24">
        <v>96.7</v>
      </c>
      <c r="AH70" s="24">
        <v>159</v>
      </c>
      <c r="AI70" s="24">
        <v>114</v>
      </c>
      <c r="AJ70" s="24">
        <v>108.3</v>
      </c>
      <c r="AK70" s="24">
        <v>92</v>
      </c>
      <c r="AL70" s="24">
        <v>122.8</v>
      </c>
      <c r="AM70" s="24">
        <v>105</v>
      </c>
      <c r="AN70" s="24">
        <v>116.10073769052848</v>
      </c>
      <c r="AO70" s="24">
        <v>111.32529086410111</v>
      </c>
      <c r="AP70" s="24">
        <v>109.7306805860911</v>
      </c>
      <c r="AQ70" s="24">
        <v>109.96894957156638</v>
      </c>
      <c r="AR70" s="24">
        <v>109.52085377007008</v>
      </c>
      <c r="AS70" s="24">
        <v>108.81860484015974</v>
      </c>
      <c r="AT70" s="24">
        <v>107.86831851918154</v>
      </c>
      <c r="AU70" s="24">
        <v>107.00392551713196</v>
      </c>
      <c r="AV70" s="24">
        <v>106.48062380107712</v>
      </c>
    </row>
    <row r="71" spans="1:48" x14ac:dyDescent="0.2">
      <c r="A71" s="1"/>
      <c r="B71" s="23" t="s">
        <v>12</v>
      </c>
      <c r="C71" s="21" t="s">
        <v>191</v>
      </c>
      <c r="D71" s="24">
        <v>1970.0787399999999</v>
      </c>
      <c r="E71" s="24">
        <v>1900</v>
      </c>
      <c r="F71" s="24">
        <v>1650.3267969999999</v>
      </c>
      <c r="G71" s="24">
        <v>1400</v>
      </c>
      <c r="H71" s="24">
        <v>1880</v>
      </c>
      <c r="I71" s="24">
        <v>1750.2439019999999</v>
      </c>
      <c r="J71" s="24">
        <v>1900</v>
      </c>
      <c r="K71" s="24">
        <v>2060</v>
      </c>
      <c r="L71" s="24">
        <v>1950</v>
      </c>
      <c r="M71" s="24">
        <v>2000</v>
      </c>
      <c r="N71" s="24">
        <v>2070.5128209999998</v>
      </c>
      <c r="O71" s="24">
        <v>2152.0270270000001</v>
      </c>
      <c r="P71" s="24">
        <v>2100</v>
      </c>
      <c r="Q71" s="24">
        <v>2129.0540540000002</v>
      </c>
      <c r="R71" s="24">
        <v>2160</v>
      </c>
      <c r="S71" s="24">
        <v>2250</v>
      </c>
      <c r="T71" s="24">
        <v>2200</v>
      </c>
      <c r="U71" s="24">
        <v>2259.8130839999999</v>
      </c>
      <c r="V71" s="24">
        <v>2289.6825399999998</v>
      </c>
      <c r="W71" s="24">
        <v>2140</v>
      </c>
      <c r="X71" s="24">
        <v>2060</v>
      </c>
      <c r="Y71" s="24">
        <v>2000</v>
      </c>
      <c r="Z71" s="24">
        <v>2400.7518799999998</v>
      </c>
      <c r="AA71" s="24">
        <v>2338.4353740000001</v>
      </c>
      <c r="AB71" s="24">
        <v>2502.2364219999999</v>
      </c>
      <c r="AC71" s="24">
        <v>2378.988326848249</v>
      </c>
      <c r="AD71" s="24">
        <v>2267.2131147540986</v>
      </c>
      <c r="AE71" s="24">
        <v>2516.7741935483873</v>
      </c>
      <c r="AF71" s="24">
        <v>2479.7245600612091</v>
      </c>
      <c r="AG71" s="24">
        <v>1942.0889348500516</v>
      </c>
      <c r="AH71" s="24">
        <v>2262.2641509433961</v>
      </c>
      <c r="AI71" s="24">
        <v>2438.5964912280701</v>
      </c>
      <c r="AJ71" s="24">
        <v>2300.0923361034165</v>
      </c>
      <c r="AK71" s="24">
        <v>2135.8695652173915</v>
      </c>
      <c r="AL71" s="24">
        <v>2260</v>
      </c>
      <c r="AM71" s="24">
        <v>2750</v>
      </c>
      <c r="AN71" s="24">
        <v>2466.6155815337656</v>
      </c>
      <c r="AO71" s="24">
        <v>2480.7958058359172</v>
      </c>
      <c r="AP71" s="24">
        <v>2493.8650910419456</v>
      </c>
      <c r="AQ71" s="24">
        <v>2509.8904695500082</v>
      </c>
      <c r="AR71" s="24">
        <v>2525.5903480486199</v>
      </c>
      <c r="AS71" s="24">
        <v>2538.5975128683626</v>
      </c>
      <c r="AT71" s="24">
        <v>2548.6490255366498</v>
      </c>
      <c r="AU71" s="24">
        <v>2563.1509949009574</v>
      </c>
      <c r="AV71" s="24">
        <v>2577.2602637261093</v>
      </c>
    </row>
    <row r="72" spans="1:48" x14ac:dyDescent="0.2">
      <c r="A72" s="1"/>
      <c r="B72" s="23" t="s">
        <v>14</v>
      </c>
      <c r="C72" s="21" t="s">
        <v>192</v>
      </c>
      <c r="D72" s="24">
        <v>5004</v>
      </c>
      <c r="E72" s="24">
        <v>4009</v>
      </c>
      <c r="F72" s="24">
        <v>2525</v>
      </c>
      <c r="G72" s="24">
        <v>2100</v>
      </c>
      <c r="H72" s="24">
        <v>3572</v>
      </c>
      <c r="I72" s="24">
        <v>3588</v>
      </c>
      <c r="J72" s="24">
        <v>3705</v>
      </c>
      <c r="K72" s="24">
        <v>3708</v>
      </c>
      <c r="L72" s="24">
        <v>3666</v>
      </c>
      <c r="M72" s="24">
        <v>3740</v>
      </c>
      <c r="N72" s="24">
        <v>3230</v>
      </c>
      <c r="O72" s="24">
        <v>3185</v>
      </c>
      <c r="P72" s="24">
        <v>3465</v>
      </c>
      <c r="Q72" s="24">
        <v>3151</v>
      </c>
      <c r="R72" s="24">
        <v>2376</v>
      </c>
      <c r="S72" s="24">
        <v>3870</v>
      </c>
      <c r="T72" s="24">
        <v>2728</v>
      </c>
      <c r="U72" s="24">
        <v>2418</v>
      </c>
      <c r="V72" s="24">
        <v>2885</v>
      </c>
      <c r="W72" s="24">
        <v>2461</v>
      </c>
      <c r="X72" s="24">
        <v>3193</v>
      </c>
      <c r="Y72" s="24">
        <v>2100</v>
      </c>
      <c r="Z72" s="24">
        <v>3193</v>
      </c>
      <c r="AA72" s="24">
        <v>2750</v>
      </c>
      <c r="AB72" s="24">
        <v>3916</v>
      </c>
      <c r="AC72" s="24">
        <v>3057</v>
      </c>
      <c r="AD72" s="24">
        <v>2766</v>
      </c>
      <c r="AE72" s="24">
        <v>3901</v>
      </c>
      <c r="AF72" s="24">
        <v>3241</v>
      </c>
      <c r="AG72" s="24">
        <v>1878</v>
      </c>
      <c r="AH72" s="24">
        <v>3597</v>
      </c>
      <c r="AI72" s="24">
        <v>2780</v>
      </c>
      <c r="AJ72" s="24">
        <v>2491</v>
      </c>
      <c r="AK72" s="24">
        <v>1965</v>
      </c>
      <c r="AL72" s="24">
        <v>2779</v>
      </c>
      <c r="AM72" s="24">
        <v>2888</v>
      </c>
      <c r="AN72" s="24">
        <v>2863.7588862251009</v>
      </c>
      <c r="AO72" s="24">
        <v>2761.7531467581762</v>
      </c>
      <c r="AP72" s="24">
        <v>2736.5351374337852</v>
      </c>
      <c r="AQ72" s="24">
        <v>2760.1001848852075</v>
      </c>
      <c r="AR72" s="24">
        <v>2766.0481120422651</v>
      </c>
      <c r="AS72" s="24">
        <v>2762.4663961184915</v>
      </c>
      <c r="AT72" s="24">
        <v>2749.1848489055833</v>
      </c>
      <c r="AU72" s="24">
        <v>2742.6721815712899</v>
      </c>
      <c r="AV72" s="24">
        <v>2744.2828058821597</v>
      </c>
    </row>
    <row r="73" spans="1:48" x14ac:dyDescent="0.2">
      <c r="A73" s="1"/>
      <c r="B73" s="23" t="s">
        <v>16</v>
      </c>
      <c r="C73" s="21" t="s">
        <v>193</v>
      </c>
      <c r="D73" s="26">
        <v>16.899999999999999</v>
      </c>
      <c r="E73" s="26">
        <v>14.3</v>
      </c>
      <c r="F73" s="26">
        <v>18.600000000000001</v>
      </c>
      <c r="G73" s="26">
        <v>24.1</v>
      </c>
      <c r="H73" s="26">
        <v>20.7</v>
      </c>
      <c r="I73" s="26">
        <v>22</v>
      </c>
      <c r="J73" s="26">
        <v>21.5</v>
      </c>
      <c r="K73" s="26">
        <v>18.8</v>
      </c>
      <c r="L73" s="26">
        <v>18</v>
      </c>
      <c r="M73" s="26">
        <v>16.3</v>
      </c>
      <c r="N73" s="26">
        <v>15.8</v>
      </c>
      <c r="O73" s="26">
        <v>18.5</v>
      </c>
      <c r="P73" s="26">
        <v>18.600000000000001</v>
      </c>
      <c r="Q73" s="26">
        <v>17.3</v>
      </c>
      <c r="R73" s="26">
        <v>22.8</v>
      </c>
      <c r="S73" s="26">
        <v>17.3</v>
      </c>
      <c r="T73" s="26">
        <v>21.3</v>
      </c>
      <c r="U73" s="26">
        <v>29.9</v>
      </c>
      <c r="V73" s="26">
        <v>35.700000000000003</v>
      </c>
      <c r="W73" s="26">
        <v>30.1</v>
      </c>
      <c r="X73" s="26">
        <v>27</v>
      </c>
      <c r="Y73" s="26">
        <v>42.6</v>
      </c>
      <c r="Z73" s="26">
        <v>38.700000000000003</v>
      </c>
      <c r="AA73" s="26">
        <v>43.8</v>
      </c>
      <c r="AB73" s="26">
        <v>30.7</v>
      </c>
      <c r="AC73" s="26">
        <v>21.5</v>
      </c>
      <c r="AD73" s="26">
        <v>28.3</v>
      </c>
      <c r="AE73" s="26">
        <v>25.5</v>
      </c>
      <c r="AF73" s="26">
        <v>24.670535999999998</v>
      </c>
      <c r="AG73" s="26">
        <v>31.7</v>
      </c>
      <c r="AH73" s="26">
        <v>31.6</v>
      </c>
      <c r="AI73" s="26">
        <v>37.4</v>
      </c>
      <c r="AJ73" s="26">
        <v>39</v>
      </c>
      <c r="AK73" s="26">
        <v>41.9</v>
      </c>
      <c r="AL73" s="26">
        <v>39.1</v>
      </c>
      <c r="AM73" s="26">
        <v>38.726346587995479</v>
      </c>
      <c r="AN73" s="26">
        <v>37.884085197134169</v>
      </c>
      <c r="AO73" s="26">
        <v>36.99058656574244</v>
      </c>
      <c r="AP73" s="26">
        <v>37.430794810188154</v>
      </c>
      <c r="AQ73" s="26">
        <v>37.335898663346462</v>
      </c>
      <c r="AR73" s="26">
        <v>37.14223718298112</v>
      </c>
      <c r="AS73" s="26">
        <v>37.064463719083875</v>
      </c>
      <c r="AT73" s="26">
        <v>37.065444927140547</v>
      </c>
      <c r="AU73" s="26">
        <v>37.025288746053619</v>
      </c>
      <c r="AV73" s="26">
        <v>36.891906327792036</v>
      </c>
    </row>
    <row r="74" spans="1:48" x14ac:dyDescent="0.2">
      <c r="A74" s="1"/>
      <c r="B74" s="23"/>
      <c r="C74" s="21"/>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row>
    <row r="75" spans="1:48" x14ac:dyDescent="0.2">
      <c r="A75" s="1"/>
      <c r="B75" s="22" t="s">
        <v>27</v>
      </c>
      <c r="C75" s="21"/>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1"/>
      <c r="AK75" s="1"/>
      <c r="AL75" s="1"/>
      <c r="AM75" s="1"/>
      <c r="AN75" s="1"/>
      <c r="AO75" s="1"/>
      <c r="AP75" s="1"/>
      <c r="AQ75" s="1"/>
      <c r="AR75" s="1"/>
      <c r="AS75" s="1"/>
      <c r="AT75" s="1"/>
      <c r="AU75" s="1"/>
      <c r="AV75" s="1"/>
    </row>
    <row r="76" spans="1:48" x14ac:dyDescent="0.2">
      <c r="A76" s="1"/>
      <c r="B76" s="23" t="s">
        <v>9</v>
      </c>
      <c r="C76" s="21" t="s">
        <v>28</v>
      </c>
      <c r="D76" s="24">
        <v>12200</v>
      </c>
      <c r="E76" s="24">
        <v>11600</v>
      </c>
      <c r="F76" s="24">
        <v>10700</v>
      </c>
      <c r="G76" s="24">
        <v>12700</v>
      </c>
      <c r="H76" s="24">
        <v>15800</v>
      </c>
      <c r="I76" s="24">
        <v>16500</v>
      </c>
      <c r="J76" s="24">
        <v>18300</v>
      </c>
      <c r="K76" s="24">
        <v>24200</v>
      </c>
      <c r="L76" s="24">
        <v>26500</v>
      </c>
      <c r="M76" s="24">
        <v>26500</v>
      </c>
      <c r="N76" s="24">
        <v>26000</v>
      </c>
      <c r="O76" s="24">
        <v>22500</v>
      </c>
      <c r="P76" s="24">
        <v>22000</v>
      </c>
      <c r="Q76" s="24">
        <v>23500</v>
      </c>
      <c r="R76" s="24">
        <v>22000</v>
      </c>
      <c r="S76" s="24">
        <v>19500</v>
      </c>
      <c r="T76" s="24">
        <v>19500</v>
      </c>
      <c r="U76" s="24">
        <v>21000</v>
      </c>
      <c r="V76" s="24">
        <v>19500</v>
      </c>
      <c r="W76" s="24">
        <v>20000</v>
      </c>
      <c r="X76" s="24">
        <v>19000</v>
      </c>
      <c r="Y76" s="24">
        <v>20000</v>
      </c>
      <c r="Z76" s="24">
        <v>23500</v>
      </c>
      <c r="AA76" s="24">
        <v>18500</v>
      </c>
      <c r="AB76" s="24">
        <v>17000</v>
      </c>
      <c r="AC76" s="24">
        <v>15500</v>
      </c>
      <c r="AD76" s="24">
        <v>16500</v>
      </c>
      <c r="AE76" s="24">
        <v>19000</v>
      </c>
      <c r="AF76" s="24">
        <v>19500</v>
      </c>
      <c r="AG76" s="24">
        <v>20500</v>
      </c>
      <c r="AH76" s="24">
        <v>19000</v>
      </c>
      <c r="AI76" s="24">
        <v>19000</v>
      </c>
      <c r="AJ76" s="24">
        <v>20000</v>
      </c>
      <c r="AK76" s="24">
        <v>22000</v>
      </c>
      <c r="AL76" s="24">
        <v>21000</v>
      </c>
      <c r="AM76" s="24">
        <v>21663.7775496225</v>
      </c>
      <c r="AN76" s="24">
        <v>21729.809445115741</v>
      </c>
      <c r="AO76" s="24">
        <v>21750.75460846657</v>
      </c>
      <c r="AP76" s="24">
        <v>21758.312182637579</v>
      </c>
      <c r="AQ76" s="24">
        <v>21761.835829351741</v>
      </c>
      <c r="AR76" s="24">
        <v>21764.275665313769</v>
      </c>
      <c r="AS76" s="24">
        <v>21766.428931882328</v>
      </c>
      <c r="AT76" s="24">
        <v>21768.49091111368</v>
      </c>
      <c r="AU76" s="24">
        <v>21770.502884526049</v>
      </c>
      <c r="AV76" s="24">
        <v>21772.502537820681</v>
      </c>
    </row>
    <row r="77" spans="1:48" x14ac:dyDescent="0.2">
      <c r="A77" s="1"/>
      <c r="B77" s="23" t="s">
        <v>11</v>
      </c>
      <c r="C77" s="21" t="s">
        <v>28</v>
      </c>
      <c r="D77" s="24">
        <v>12000</v>
      </c>
      <c r="E77" s="24">
        <v>11200</v>
      </c>
      <c r="F77" s="24">
        <v>10300</v>
      </c>
      <c r="G77" s="24">
        <v>12400</v>
      </c>
      <c r="H77" s="24">
        <v>15500</v>
      </c>
      <c r="I77" s="24">
        <v>15900</v>
      </c>
      <c r="J77" s="24">
        <v>17900</v>
      </c>
      <c r="K77" s="24">
        <v>24000</v>
      </c>
      <c r="L77" s="24">
        <v>26200</v>
      </c>
      <c r="M77" s="24">
        <v>25700</v>
      </c>
      <c r="N77" s="24">
        <v>24700</v>
      </c>
      <c r="O77" s="24">
        <v>22400</v>
      </c>
      <c r="P77" s="24">
        <v>21800</v>
      </c>
      <c r="Q77" s="24">
        <v>23200</v>
      </c>
      <c r="R77" s="24">
        <v>21600</v>
      </c>
      <c r="S77" s="24">
        <v>19400</v>
      </c>
      <c r="T77" s="24">
        <v>19400</v>
      </c>
      <c r="U77" s="24">
        <v>19800</v>
      </c>
      <c r="V77" s="24">
        <v>19400</v>
      </c>
      <c r="W77" s="24">
        <v>19900</v>
      </c>
      <c r="X77" s="24">
        <v>18600</v>
      </c>
      <c r="Y77" s="24">
        <v>19500</v>
      </c>
      <c r="Z77" s="24">
        <v>23300</v>
      </c>
      <c r="AA77" s="24">
        <v>18300</v>
      </c>
      <c r="AB77" s="24">
        <v>16900</v>
      </c>
      <c r="AC77" s="24">
        <v>15300</v>
      </c>
      <c r="AD77" s="24">
        <v>16400</v>
      </c>
      <c r="AE77" s="24">
        <v>19000</v>
      </c>
      <c r="AF77" s="24">
        <v>19300</v>
      </c>
      <c r="AG77" s="24">
        <v>20200</v>
      </c>
      <c r="AH77" s="24">
        <v>17700</v>
      </c>
      <c r="AI77" s="24">
        <v>18900</v>
      </c>
      <c r="AJ77" s="24">
        <v>19900</v>
      </c>
      <c r="AK77" s="24">
        <v>21900</v>
      </c>
      <c r="AL77" s="24">
        <v>20900</v>
      </c>
      <c r="AM77" s="24">
        <v>21103.507440580539</v>
      </c>
      <c r="AN77" s="24">
        <v>21167.83161463861</v>
      </c>
      <c r="AO77" s="24">
        <v>21188.235092730371</v>
      </c>
      <c r="AP77" s="24">
        <v>21195.597212396951</v>
      </c>
      <c r="AQ77" s="24">
        <v>21199.029730316779</v>
      </c>
      <c r="AR77" s="24">
        <v>21201.406467072891</v>
      </c>
      <c r="AS77" s="24">
        <v>21203.504045712962</v>
      </c>
      <c r="AT77" s="24">
        <v>21205.512697895221</v>
      </c>
      <c r="AU77" s="24">
        <v>21207.472637512448</v>
      </c>
      <c r="AV77" s="24">
        <v>21209.420575635671</v>
      </c>
    </row>
    <row r="78" spans="1:48" x14ac:dyDescent="0.2">
      <c r="A78" s="1"/>
      <c r="B78" s="23" t="s">
        <v>12</v>
      </c>
      <c r="C78" s="21" t="s">
        <v>247</v>
      </c>
      <c r="D78" s="24">
        <v>291.58333333333331</v>
      </c>
      <c r="E78" s="24">
        <v>276.78571428571428</v>
      </c>
      <c r="F78" s="24">
        <v>320.19417475728153</v>
      </c>
      <c r="G78" s="24">
        <v>293.38709677419354</v>
      </c>
      <c r="H78" s="24">
        <v>348.64516129032256</v>
      </c>
      <c r="I78" s="24">
        <v>310.31446540880501</v>
      </c>
      <c r="J78" s="24">
        <v>328.88268156424579</v>
      </c>
      <c r="K78" s="24">
        <v>390</v>
      </c>
      <c r="L78" s="24">
        <v>373.32061068702291</v>
      </c>
      <c r="M78" s="24">
        <v>409.49416342412451</v>
      </c>
      <c r="N78" s="24">
        <v>410</v>
      </c>
      <c r="O78" s="24">
        <v>375</v>
      </c>
      <c r="P78" s="24">
        <v>395</v>
      </c>
      <c r="Q78" s="24">
        <v>420</v>
      </c>
      <c r="R78" s="24">
        <v>430</v>
      </c>
      <c r="S78" s="24">
        <v>425</v>
      </c>
      <c r="T78" s="24">
        <v>450</v>
      </c>
      <c r="U78" s="24">
        <v>415</v>
      </c>
      <c r="V78" s="24">
        <v>425</v>
      </c>
      <c r="W78" s="24">
        <v>440</v>
      </c>
      <c r="X78" s="24">
        <v>415</v>
      </c>
      <c r="Y78" s="24">
        <v>400</v>
      </c>
      <c r="Z78" s="24">
        <v>445.0214592274678</v>
      </c>
      <c r="AA78" s="24">
        <v>460</v>
      </c>
      <c r="AB78" s="24">
        <v>470</v>
      </c>
      <c r="AC78" s="24">
        <v>450</v>
      </c>
      <c r="AD78" s="24">
        <v>450</v>
      </c>
      <c r="AE78" s="24">
        <v>475</v>
      </c>
      <c r="AF78" s="24">
        <v>480</v>
      </c>
      <c r="AG78" s="24">
        <v>475</v>
      </c>
      <c r="AH78" s="24">
        <v>490</v>
      </c>
      <c r="AI78" s="24">
        <v>490</v>
      </c>
      <c r="AJ78" s="24">
        <v>485.0251256281407</v>
      </c>
      <c r="AK78" s="24">
        <v>490</v>
      </c>
      <c r="AL78" s="24">
        <v>470</v>
      </c>
      <c r="AM78" s="24">
        <v>488.85627480620713</v>
      </c>
      <c r="AN78" s="24">
        <v>492.44689127128669</v>
      </c>
      <c r="AO78" s="24">
        <v>496.03750773636722</v>
      </c>
      <c r="AP78" s="24">
        <v>499.62812420144678</v>
      </c>
      <c r="AQ78" s="24">
        <v>503.21874066652651</v>
      </c>
      <c r="AR78" s="24">
        <v>506.80935713160699</v>
      </c>
      <c r="AS78" s="24">
        <v>510.39997359668661</v>
      </c>
      <c r="AT78" s="24">
        <v>513.99059006176708</v>
      </c>
      <c r="AU78" s="24">
        <v>517.5812065268467</v>
      </c>
      <c r="AV78" s="24">
        <v>521.17182299192632</v>
      </c>
    </row>
    <row r="79" spans="1:48" x14ac:dyDescent="0.2">
      <c r="A79" s="1"/>
      <c r="B79" s="23" t="s">
        <v>14</v>
      </c>
      <c r="C79" s="21" t="s">
        <v>248</v>
      </c>
      <c r="D79" s="24">
        <v>3499000</v>
      </c>
      <c r="E79" s="24">
        <v>3100000</v>
      </c>
      <c r="F79" s="24">
        <v>3298000</v>
      </c>
      <c r="G79" s="24">
        <v>3638000</v>
      </c>
      <c r="H79" s="24">
        <v>5404000</v>
      </c>
      <c r="I79" s="24">
        <v>4934000</v>
      </c>
      <c r="J79" s="24">
        <v>5887000</v>
      </c>
      <c r="K79" s="24">
        <v>9360000</v>
      </c>
      <c r="L79" s="24">
        <v>9781000</v>
      </c>
      <c r="M79" s="24">
        <v>10524000</v>
      </c>
      <c r="N79" s="24">
        <v>10127000</v>
      </c>
      <c r="O79" s="24">
        <v>8400000</v>
      </c>
      <c r="P79" s="24">
        <v>8611000</v>
      </c>
      <c r="Q79" s="24">
        <v>9744000</v>
      </c>
      <c r="R79" s="24">
        <v>9288000</v>
      </c>
      <c r="S79" s="24">
        <v>8245000</v>
      </c>
      <c r="T79" s="24">
        <v>8730000</v>
      </c>
      <c r="U79" s="24">
        <v>8217000</v>
      </c>
      <c r="V79" s="24">
        <v>8245000</v>
      </c>
      <c r="W79" s="24">
        <v>8756000</v>
      </c>
      <c r="X79" s="24">
        <v>7719000</v>
      </c>
      <c r="Y79" s="24">
        <v>7800000</v>
      </c>
      <c r="Z79" s="24">
        <v>10369000</v>
      </c>
      <c r="AA79" s="24">
        <v>8418000</v>
      </c>
      <c r="AB79" s="24">
        <v>7943000</v>
      </c>
      <c r="AC79" s="24">
        <v>6885000</v>
      </c>
      <c r="AD79" s="24">
        <v>7380000</v>
      </c>
      <c r="AE79" s="24">
        <v>9025000</v>
      </c>
      <c r="AF79" s="24">
        <v>9264000</v>
      </c>
      <c r="AG79" s="24">
        <v>9595000</v>
      </c>
      <c r="AH79" s="24">
        <v>8673000</v>
      </c>
      <c r="AI79" s="24">
        <v>9261000</v>
      </c>
      <c r="AJ79" s="24">
        <v>9652000</v>
      </c>
      <c r="AK79" s="24">
        <v>10731000</v>
      </c>
      <c r="AL79" s="24">
        <v>9823000</v>
      </c>
      <c r="AM79" s="24">
        <v>10316582.03274728</v>
      </c>
      <c r="AN79" s="24">
        <v>10424032.87358349</v>
      </c>
      <c r="AO79" s="24">
        <v>10510159.32873165</v>
      </c>
      <c r="AP79" s="24">
        <v>10589916.47656084</v>
      </c>
      <c r="AQ79" s="24">
        <v>10667749.04424376</v>
      </c>
      <c r="AR79" s="24">
        <v>10745071.181864681</v>
      </c>
      <c r="AS79" s="24">
        <v>10822267.905090829</v>
      </c>
      <c r="AT79" s="24">
        <v>10899433.98415531</v>
      </c>
      <c r="AU79" s="24">
        <v>10976589.275110779</v>
      </c>
      <c r="AV79" s="24">
        <v>11053752.386008671</v>
      </c>
    </row>
    <row r="80" spans="1:48" x14ac:dyDescent="0.2">
      <c r="A80" s="1"/>
      <c r="B80" s="23" t="s">
        <v>16</v>
      </c>
      <c r="C80" s="21" t="s">
        <v>193</v>
      </c>
      <c r="D80" s="26">
        <v>6.45</v>
      </c>
      <c r="E80" s="26">
        <v>5.0999999999999996</v>
      </c>
      <c r="F80" s="26">
        <v>6.25</v>
      </c>
      <c r="G80" s="26">
        <v>6.9</v>
      </c>
      <c r="H80" s="26">
        <v>5.85</v>
      </c>
      <c r="I80" s="26">
        <v>6.5</v>
      </c>
      <c r="J80" s="26">
        <v>5.05</v>
      </c>
      <c r="K80" s="26">
        <v>6.15</v>
      </c>
      <c r="L80" s="26">
        <v>4.95</v>
      </c>
      <c r="M80" s="26">
        <v>4.95</v>
      </c>
      <c r="N80" s="26">
        <v>4.8499999999999996</v>
      </c>
      <c r="O80" s="26">
        <v>6.6</v>
      </c>
      <c r="P80" s="26">
        <v>6.1</v>
      </c>
      <c r="Q80" s="26">
        <v>5.05</v>
      </c>
      <c r="R80" s="26">
        <v>5.25</v>
      </c>
      <c r="S80" s="26">
        <v>8.4499999999999993</v>
      </c>
      <c r="T80" s="26">
        <v>7.35</v>
      </c>
      <c r="U80" s="26">
        <v>7.85</v>
      </c>
      <c r="V80" s="26">
        <v>10</v>
      </c>
      <c r="W80" s="26">
        <v>8.9499999999999993</v>
      </c>
      <c r="X80" s="26">
        <v>10</v>
      </c>
      <c r="Y80" s="26">
        <v>10.7</v>
      </c>
      <c r="Z80" s="26">
        <v>10.9</v>
      </c>
      <c r="AA80" s="26">
        <v>13.7</v>
      </c>
      <c r="AB80" s="26">
        <v>10.6</v>
      </c>
      <c r="AC80" s="26">
        <v>9.85</v>
      </c>
      <c r="AD80" s="26">
        <v>11</v>
      </c>
      <c r="AE80" s="26">
        <v>12.1</v>
      </c>
      <c r="AF80" s="26">
        <v>10.9</v>
      </c>
      <c r="AG80" s="26">
        <v>11.4</v>
      </c>
      <c r="AH80" s="26">
        <v>11.2</v>
      </c>
      <c r="AI80" s="26">
        <v>11.8</v>
      </c>
      <c r="AJ80" s="26">
        <v>12.8</v>
      </c>
      <c r="AK80" s="26">
        <v>13.1</v>
      </c>
      <c r="AL80" s="26">
        <v>13.7</v>
      </c>
      <c r="AM80" s="26">
        <v>13.935001744870871</v>
      </c>
      <c r="AN80" s="26">
        <v>14.275433946661449</v>
      </c>
      <c r="AO80" s="26">
        <v>14.601824376751461</v>
      </c>
      <c r="AP80" s="26">
        <v>14.968693566663211</v>
      </c>
      <c r="AQ80" s="26">
        <v>15.35268175582002</v>
      </c>
      <c r="AR80" s="26">
        <v>15.74571625945746</v>
      </c>
      <c r="AS80" s="26">
        <v>16.141894436675631</v>
      </c>
      <c r="AT80" s="26">
        <v>16.548297790374619</v>
      </c>
      <c r="AU80" s="26">
        <v>16.964352695930071</v>
      </c>
      <c r="AV80" s="26">
        <v>17.38919153576995</v>
      </c>
    </row>
    <row r="81" spans="1:48" ht="16" thickBot="1" x14ac:dyDescent="0.25">
      <c r="A81" s="1"/>
      <c r="B81" s="27"/>
      <c r="C81" s="29"/>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row>
    <row r="82" spans="1:48" x14ac:dyDescent="0.2">
      <c r="A82" s="1"/>
      <c r="B82" s="1"/>
      <c r="C82" s="2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sheetData>
  <sheetProtection sheet="1" objects="1" scenarios="1"/>
  <hyperlinks>
    <hyperlink ref="A1" location="TOC!A1" display="TOC" xr:uid="{5FF0D882-19AC-4EE5-8558-11C1AA002DB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1DFCA-BB7A-4695-AEE6-82EB12AF371B}">
  <dimension ref="A1:AV101"/>
  <sheetViews>
    <sheetView zoomScaleNormal="100" workbookViewId="0">
      <pane xSplit="3" ySplit="2" topLeftCell="D3" activePane="bottomRight" state="frozen"/>
      <selection activeCell="AT1" sqref="AT1:AU2"/>
      <selection pane="topRight" activeCell="AT1" sqref="AT1:AU2"/>
      <selection pane="bottomLeft" activeCell="AT1" sqref="AT1:AU2"/>
      <selection pane="bottomRight" activeCell="A3" sqref="A3"/>
    </sheetView>
  </sheetViews>
  <sheetFormatPr baseColWidth="10" defaultColWidth="8.6640625" defaultRowHeight="15" x14ac:dyDescent="0.2"/>
  <cols>
    <col min="1" max="1" width="8.6640625" style="2"/>
    <col min="2" max="2" width="52.1640625" style="2" customWidth="1"/>
    <col min="3" max="3" width="16" style="2" bestFit="1" customWidth="1"/>
    <col min="4" max="35" width="11.5" style="2" customWidth="1"/>
    <col min="36" max="48" width="10.5" style="2" bestFit="1" customWidth="1"/>
    <col min="49" max="16384" width="8.6640625" style="2"/>
  </cols>
  <sheetData>
    <row r="1" spans="1:48" x14ac:dyDescent="0.2">
      <c r="A1" s="68" t="s">
        <v>6</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row>
    <row r="2" spans="1:48" x14ac:dyDescent="0.2">
      <c r="A2" s="13"/>
      <c r="B2" s="15" t="str">
        <f>+TOC!A90&amp;" Livestock and Dairy"</f>
        <v>Nebraska Livestock and Dairy</v>
      </c>
      <c r="C2" s="16"/>
      <c r="D2" s="15">
        <v>1990</v>
      </c>
      <c r="E2" s="15">
        <v>1991</v>
      </c>
      <c r="F2" s="15">
        <v>1992</v>
      </c>
      <c r="G2" s="15">
        <v>1993</v>
      </c>
      <c r="H2" s="15">
        <v>1994</v>
      </c>
      <c r="I2" s="15">
        <v>1995</v>
      </c>
      <c r="J2" s="15">
        <v>1996</v>
      </c>
      <c r="K2" s="15">
        <v>1997</v>
      </c>
      <c r="L2" s="15">
        <v>1998</v>
      </c>
      <c r="M2" s="15">
        <v>1999</v>
      </c>
      <c r="N2" s="15">
        <v>2000</v>
      </c>
      <c r="O2" s="15">
        <v>2001</v>
      </c>
      <c r="P2" s="15">
        <v>2002</v>
      </c>
      <c r="Q2" s="15">
        <v>2003</v>
      </c>
      <c r="R2" s="15">
        <v>2004</v>
      </c>
      <c r="S2" s="15">
        <v>2005</v>
      </c>
      <c r="T2" s="15">
        <v>2006</v>
      </c>
      <c r="U2" s="15">
        <v>2007</v>
      </c>
      <c r="V2" s="15">
        <v>2008</v>
      </c>
      <c r="W2" s="15">
        <v>2009</v>
      </c>
      <c r="X2" s="15">
        <v>2010</v>
      </c>
      <c r="Y2" s="15">
        <v>2011</v>
      </c>
      <c r="Z2" s="15">
        <v>2012</v>
      </c>
      <c r="AA2" s="15">
        <v>2013</v>
      </c>
      <c r="AB2" s="15">
        <v>2014</v>
      </c>
      <c r="AC2" s="15">
        <v>2015</v>
      </c>
      <c r="AD2" s="15">
        <v>2016</v>
      </c>
      <c r="AE2" s="15">
        <v>2017</v>
      </c>
      <c r="AF2" s="15">
        <v>2018</v>
      </c>
      <c r="AG2" s="15">
        <v>2019</v>
      </c>
      <c r="AH2" s="15">
        <v>2020</v>
      </c>
      <c r="AI2" s="15">
        <v>2021</v>
      </c>
      <c r="AJ2" s="15">
        <v>2022</v>
      </c>
      <c r="AK2" s="15">
        <v>2023</v>
      </c>
      <c r="AL2" s="15">
        <v>2024</v>
      </c>
      <c r="AM2" s="15">
        <v>2025</v>
      </c>
      <c r="AN2" s="15">
        <v>2026</v>
      </c>
      <c r="AO2" s="15">
        <v>2027</v>
      </c>
      <c r="AP2" s="15">
        <v>2028</v>
      </c>
      <c r="AQ2" s="15">
        <v>2029</v>
      </c>
      <c r="AR2" s="15">
        <v>2030</v>
      </c>
      <c r="AS2" s="15">
        <v>2031</v>
      </c>
      <c r="AT2" s="15">
        <v>2032</v>
      </c>
      <c r="AU2" s="15">
        <v>2033</v>
      </c>
      <c r="AV2" s="15">
        <v>2034</v>
      </c>
    </row>
    <row r="3" spans="1:48" x14ac:dyDescent="0.2">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row>
    <row r="4" spans="1:48" x14ac:dyDescent="0.2">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row>
    <row r="5" spans="1:48" x14ac:dyDescent="0.2">
      <c r="A5" s="1"/>
      <c r="B5" s="15" t="str">
        <f>+TOC!A90&amp;" Cattle and Calves"</f>
        <v>Nebraska Cattle and Calves</v>
      </c>
      <c r="C5" s="16"/>
      <c r="D5" s="15">
        <v>1990</v>
      </c>
      <c r="E5" s="15">
        <v>1991</v>
      </c>
      <c r="F5" s="15">
        <v>1992</v>
      </c>
      <c r="G5" s="15">
        <v>1993</v>
      </c>
      <c r="H5" s="15">
        <v>1994</v>
      </c>
      <c r="I5" s="15">
        <v>1995</v>
      </c>
      <c r="J5" s="15">
        <v>1996</v>
      </c>
      <c r="K5" s="15">
        <v>1997</v>
      </c>
      <c r="L5" s="15">
        <v>1998</v>
      </c>
      <c r="M5" s="15">
        <v>1999</v>
      </c>
      <c r="N5" s="15">
        <v>2000</v>
      </c>
      <c r="O5" s="15">
        <v>2001</v>
      </c>
      <c r="P5" s="15">
        <v>2002</v>
      </c>
      <c r="Q5" s="15">
        <v>2003</v>
      </c>
      <c r="R5" s="15">
        <v>2004</v>
      </c>
      <c r="S5" s="15">
        <v>2005</v>
      </c>
      <c r="T5" s="15">
        <v>2006</v>
      </c>
      <c r="U5" s="15">
        <v>2007</v>
      </c>
      <c r="V5" s="15">
        <v>2008</v>
      </c>
      <c r="W5" s="15">
        <v>2009</v>
      </c>
      <c r="X5" s="15">
        <v>2010</v>
      </c>
      <c r="Y5" s="15">
        <v>2011</v>
      </c>
      <c r="Z5" s="15">
        <v>2012</v>
      </c>
      <c r="AA5" s="15">
        <v>2013</v>
      </c>
      <c r="AB5" s="15">
        <v>2014</v>
      </c>
      <c r="AC5" s="15">
        <v>2015</v>
      </c>
      <c r="AD5" s="15">
        <v>2016</v>
      </c>
      <c r="AE5" s="15">
        <v>2017</v>
      </c>
      <c r="AF5" s="15">
        <v>2018</v>
      </c>
      <c r="AG5" s="15">
        <v>2019</v>
      </c>
      <c r="AH5" s="15">
        <v>2020</v>
      </c>
      <c r="AI5" s="15">
        <v>2021</v>
      </c>
      <c r="AJ5" s="15">
        <v>2022</v>
      </c>
      <c r="AK5" s="15">
        <v>2023</v>
      </c>
      <c r="AL5" s="15">
        <v>2024</v>
      </c>
      <c r="AM5" s="15">
        <v>2025</v>
      </c>
      <c r="AN5" s="15">
        <v>2026</v>
      </c>
      <c r="AO5" s="15">
        <v>2027</v>
      </c>
      <c r="AP5" s="15">
        <v>2028</v>
      </c>
      <c r="AQ5" s="15">
        <v>2029</v>
      </c>
      <c r="AR5" s="15">
        <v>2030</v>
      </c>
      <c r="AS5" s="15">
        <v>2031</v>
      </c>
      <c r="AT5" s="15">
        <v>2032</v>
      </c>
      <c r="AU5" s="15">
        <v>2033</v>
      </c>
      <c r="AV5" s="15">
        <v>2034</v>
      </c>
    </row>
    <row r="6" spans="1:48" ht="16" thickBot="1" x14ac:dyDescent="0.25">
      <c r="A6" s="1"/>
      <c r="B6" s="19"/>
      <c r="C6" s="20" t="s">
        <v>7</v>
      </c>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row>
    <row r="7" spans="1:48" x14ac:dyDescent="0.2">
      <c r="A7" s="1"/>
      <c r="B7" s="30"/>
      <c r="C7" s="3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x14ac:dyDescent="0.2">
      <c r="A8" s="1"/>
      <c r="B8" s="22" t="s">
        <v>30</v>
      </c>
      <c r="C8" s="2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x14ac:dyDescent="0.2">
      <c r="A9" s="1"/>
      <c r="B9" s="23" t="s">
        <v>31</v>
      </c>
      <c r="C9" s="21" t="s">
        <v>32</v>
      </c>
      <c r="D9" s="32">
        <v>5700</v>
      </c>
      <c r="E9" s="32">
        <v>5900</v>
      </c>
      <c r="F9" s="32">
        <v>5800</v>
      </c>
      <c r="G9" s="32">
        <v>5900</v>
      </c>
      <c r="H9" s="32">
        <v>6150</v>
      </c>
      <c r="I9" s="32">
        <v>6100</v>
      </c>
      <c r="J9" s="32">
        <v>6500</v>
      </c>
      <c r="K9" s="32">
        <v>6650</v>
      </c>
      <c r="L9" s="32">
        <v>6750</v>
      </c>
      <c r="M9" s="32">
        <v>6700</v>
      </c>
      <c r="N9" s="32">
        <v>6650</v>
      </c>
      <c r="O9" s="32">
        <v>6600</v>
      </c>
      <c r="P9" s="32">
        <v>6400</v>
      </c>
      <c r="Q9" s="32">
        <v>6200</v>
      </c>
      <c r="R9" s="32">
        <v>6200</v>
      </c>
      <c r="S9" s="32">
        <v>6300</v>
      </c>
      <c r="T9" s="32">
        <v>6500</v>
      </c>
      <c r="U9" s="32">
        <v>6650</v>
      </c>
      <c r="V9" s="32">
        <v>6450</v>
      </c>
      <c r="W9" s="32">
        <v>6350</v>
      </c>
      <c r="X9" s="32">
        <v>6300</v>
      </c>
      <c r="Y9" s="32">
        <v>6300</v>
      </c>
      <c r="Z9" s="32">
        <v>6450</v>
      </c>
      <c r="AA9" s="32">
        <v>6400</v>
      </c>
      <c r="AB9" s="32">
        <v>6200</v>
      </c>
      <c r="AC9" s="32">
        <v>6300</v>
      </c>
      <c r="AD9" s="32">
        <v>6450</v>
      </c>
      <c r="AE9" s="32">
        <v>6450</v>
      </c>
      <c r="AF9" s="32">
        <v>6800</v>
      </c>
      <c r="AG9" s="32">
        <v>6800</v>
      </c>
      <c r="AH9" s="32">
        <v>6750</v>
      </c>
      <c r="AI9" s="32">
        <v>6850</v>
      </c>
      <c r="AJ9" s="32">
        <v>6800</v>
      </c>
      <c r="AK9" s="32">
        <v>6500</v>
      </c>
      <c r="AL9" s="32">
        <v>6250</v>
      </c>
      <c r="AM9" s="32">
        <v>6050</v>
      </c>
      <c r="AN9" s="32">
        <v>6076.9075173496376</v>
      </c>
      <c r="AO9" s="32">
        <v>6205.8696886000371</v>
      </c>
      <c r="AP9" s="32">
        <v>6267.1009483771104</v>
      </c>
      <c r="AQ9" s="32">
        <v>6309.7566375789784</v>
      </c>
      <c r="AR9" s="32">
        <v>6335.7432223538945</v>
      </c>
      <c r="AS9" s="32">
        <v>6335.8813782021853</v>
      </c>
      <c r="AT9" s="32">
        <v>6304.2663580231138</v>
      </c>
      <c r="AU9" s="32">
        <v>6288.1152329211254</v>
      </c>
      <c r="AV9" s="32">
        <v>6283.9165385952128</v>
      </c>
    </row>
    <row r="10" spans="1:48" x14ac:dyDescent="0.2">
      <c r="A10" s="1"/>
      <c r="B10" s="33" t="s">
        <v>33</v>
      </c>
      <c r="C10" s="21" t="s">
        <v>32</v>
      </c>
      <c r="D10" s="32">
        <v>1760</v>
      </c>
      <c r="E10" s="32">
        <v>1805</v>
      </c>
      <c r="F10" s="32">
        <v>1760</v>
      </c>
      <c r="G10" s="32">
        <v>1795</v>
      </c>
      <c r="H10" s="32">
        <v>1920</v>
      </c>
      <c r="I10" s="32">
        <v>1895</v>
      </c>
      <c r="J10" s="32">
        <v>1930</v>
      </c>
      <c r="K10" s="32">
        <v>1941</v>
      </c>
      <c r="L10" s="32">
        <v>1940</v>
      </c>
      <c r="M10" s="32">
        <v>1978</v>
      </c>
      <c r="N10" s="32">
        <v>1974</v>
      </c>
      <c r="O10" s="32">
        <v>1945</v>
      </c>
      <c r="P10" s="32">
        <v>1932</v>
      </c>
      <c r="Q10" s="32">
        <v>1934</v>
      </c>
      <c r="R10" s="32">
        <v>1848</v>
      </c>
      <c r="S10" s="32">
        <v>1909</v>
      </c>
      <c r="T10" s="32">
        <v>1930</v>
      </c>
      <c r="U10" s="32">
        <v>1940</v>
      </c>
      <c r="V10" s="32">
        <v>1883</v>
      </c>
      <c r="W10" s="32">
        <v>1851</v>
      </c>
      <c r="X10" s="32">
        <v>1781</v>
      </c>
      <c r="Y10" s="32">
        <v>1802</v>
      </c>
      <c r="Z10" s="32">
        <v>1884</v>
      </c>
      <c r="AA10" s="32">
        <v>1815</v>
      </c>
      <c r="AB10" s="32">
        <v>1777</v>
      </c>
      <c r="AC10" s="32">
        <v>1786</v>
      </c>
      <c r="AD10" s="32">
        <v>1852</v>
      </c>
      <c r="AE10" s="32">
        <v>1920</v>
      </c>
      <c r="AF10" s="32">
        <v>1910</v>
      </c>
      <c r="AG10" s="32">
        <v>1941</v>
      </c>
      <c r="AH10" s="32">
        <v>1922</v>
      </c>
      <c r="AI10" s="32">
        <v>1880</v>
      </c>
      <c r="AJ10" s="32">
        <v>1802</v>
      </c>
      <c r="AK10" s="32">
        <v>1704</v>
      </c>
      <c r="AL10" s="32">
        <v>1597</v>
      </c>
      <c r="AM10" s="32">
        <v>1552</v>
      </c>
      <c r="AN10" s="32">
        <v>1663.7683611298805</v>
      </c>
      <c r="AO10" s="32">
        <v>1717.0936652077</v>
      </c>
      <c r="AP10" s="32">
        <v>1737.2313080142126</v>
      </c>
      <c r="AQ10" s="32">
        <v>1750.9526833278583</v>
      </c>
      <c r="AR10" s="32">
        <v>1760.3293944321306</v>
      </c>
      <c r="AS10" s="32">
        <v>1757.5860190727383</v>
      </c>
      <c r="AT10" s="32">
        <v>1749.8197759171978</v>
      </c>
      <c r="AU10" s="32">
        <v>1739.5611130688999</v>
      </c>
      <c r="AV10" s="32">
        <v>1729.2912717041427</v>
      </c>
    </row>
    <row r="11" spans="1:48" x14ac:dyDescent="0.2">
      <c r="A11" s="1"/>
      <c r="B11" s="33" t="s">
        <v>34</v>
      </c>
      <c r="C11" s="21" t="s">
        <v>32</v>
      </c>
      <c r="D11" s="32">
        <v>100</v>
      </c>
      <c r="E11" s="32">
        <v>95</v>
      </c>
      <c r="F11" s="32">
        <v>90</v>
      </c>
      <c r="G11" s="32">
        <v>85</v>
      </c>
      <c r="H11" s="32">
        <v>80</v>
      </c>
      <c r="I11" s="32">
        <v>75</v>
      </c>
      <c r="J11" s="32">
        <v>70</v>
      </c>
      <c r="K11" s="32">
        <v>69</v>
      </c>
      <c r="L11" s="32">
        <v>70</v>
      </c>
      <c r="M11" s="32">
        <v>72</v>
      </c>
      <c r="N11" s="32">
        <v>76</v>
      </c>
      <c r="O11" s="32">
        <v>75</v>
      </c>
      <c r="P11" s="32">
        <v>68</v>
      </c>
      <c r="Q11" s="32">
        <v>66</v>
      </c>
      <c r="R11" s="32">
        <v>62</v>
      </c>
      <c r="S11" s="32">
        <v>61</v>
      </c>
      <c r="T11" s="32">
        <v>60</v>
      </c>
      <c r="U11" s="32">
        <v>60</v>
      </c>
      <c r="V11" s="32">
        <v>57</v>
      </c>
      <c r="W11" s="32">
        <v>59</v>
      </c>
      <c r="X11" s="32">
        <v>59</v>
      </c>
      <c r="Y11" s="32">
        <v>58</v>
      </c>
      <c r="Z11" s="32">
        <v>56</v>
      </c>
      <c r="AA11" s="32">
        <v>55</v>
      </c>
      <c r="AB11" s="32">
        <v>53</v>
      </c>
      <c r="AC11" s="32">
        <v>54</v>
      </c>
      <c r="AD11" s="32">
        <v>58</v>
      </c>
      <c r="AE11" s="32">
        <v>60</v>
      </c>
      <c r="AF11" s="32">
        <v>60</v>
      </c>
      <c r="AG11" s="32">
        <v>59</v>
      </c>
      <c r="AH11" s="32">
        <v>58</v>
      </c>
      <c r="AI11" s="32">
        <v>60</v>
      </c>
      <c r="AJ11" s="32">
        <v>58</v>
      </c>
      <c r="AK11" s="32">
        <v>56</v>
      </c>
      <c r="AL11" s="32">
        <v>53</v>
      </c>
      <c r="AM11" s="32">
        <v>48</v>
      </c>
      <c r="AN11" s="32">
        <v>49.032604889428711</v>
      </c>
      <c r="AO11" s="32">
        <v>49.110177335912041</v>
      </c>
      <c r="AP11" s="32">
        <v>48.897017856253179</v>
      </c>
      <c r="AQ11" s="32">
        <v>48.62231200818146</v>
      </c>
      <c r="AR11" s="32">
        <v>48.453919736393367</v>
      </c>
      <c r="AS11" s="32">
        <v>48.38504017518315</v>
      </c>
      <c r="AT11" s="32">
        <v>48.381839152126361</v>
      </c>
      <c r="AU11" s="32">
        <v>48.437411067372665</v>
      </c>
      <c r="AV11" s="32">
        <v>48.55168357057719</v>
      </c>
    </row>
    <row r="12" spans="1:48" x14ac:dyDescent="0.2">
      <c r="A12" s="1"/>
      <c r="B12" s="33"/>
      <c r="C12" s="21"/>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1"/>
      <c r="AJ12" s="1"/>
      <c r="AK12" s="1"/>
      <c r="AL12" s="1"/>
      <c r="AM12" s="1"/>
      <c r="AN12" s="1"/>
      <c r="AO12" s="1"/>
      <c r="AP12" s="1"/>
      <c r="AQ12" s="1"/>
      <c r="AR12" s="1"/>
      <c r="AS12" s="1"/>
      <c r="AT12" s="1"/>
      <c r="AU12" s="1"/>
      <c r="AV12" s="1"/>
    </row>
    <row r="13" spans="1:48" x14ac:dyDescent="0.2">
      <c r="A13" s="1"/>
      <c r="B13" s="23" t="s">
        <v>35</v>
      </c>
      <c r="C13" s="21" t="s">
        <v>36</v>
      </c>
      <c r="D13" s="34">
        <v>0.93010752688172038</v>
      </c>
      <c r="E13" s="34">
        <v>0.88421052631578945</v>
      </c>
      <c r="F13" s="34">
        <v>0.91891891891891897</v>
      </c>
      <c r="G13" s="34">
        <v>0.94148936170212771</v>
      </c>
      <c r="H13" s="34">
        <v>0.9</v>
      </c>
      <c r="I13" s="34">
        <v>0.91878172588832485</v>
      </c>
      <c r="J13" s="34">
        <v>0.91500000000000004</v>
      </c>
      <c r="K13" s="34">
        <v>0.90547263681592038</v>
      </c>
      <c r="L13" s="34">
        <v>0.92537313432835822</v>
      </c>
      <c r="M13" s="34">
        <v>0.90731707317073174</v>
      </c>
      <c r="N13" s="34">
        <v>0.89756097560975612</v>
      </c>
      <c r="O13" s="34">
        <v>0.90099009900990101</v>
      </c>
      <c r="P13" s="34">
        <v>0.91</v>
      </c>
      <c r="Q13" s="34">
        <v>0.88500000000000001</v>
      </c>
      <c r="R13" s="34">
        <v>0.94240837696335078</v>
      </c>
      <c r="S13" s="34">
        <v>0.91370558375634514</v>
      </c>
      <c r="T13" s="34">
        <v>0.914572864321608</v>
      </c>
      <c r="U13" s="34">
        <v>0.88</v>
      </c>
      <c r="V13" s="34">
        <v>0.89175257731958768</v>
      </c>
      <c r="W13" s="34">
        <v>0.88481675392670156</v>
      </c>
      <c r="X13" s="34">
        <v>0.91304347826086951</v>
      </c>
      <c r="Y13" s="34">
        <v>0.90860215053763438</v>
      </c>
      <c r="Z13" s="34">
        <v>0.90206185567010311</v>
      </c>
      <c r="AA13" s="34">
        <v>0.89304812834224601</v>
      </c>
      <c r="AB13" s="34">
        <v>0.86338797814207646</v>
      </c>
      <c r="AC13" s="34">
        <v>0.89673913043478259</v>
      </c>
      <c r="AD13" s="34">
        <v>0.89005235602094246</v>
      </c>
      <c r="AE13" s="34">
        <v>0.85858585858585856</v>
      </c>
      <c r="AF13" s="34">
        <v>0.90862944162436543</v>
      </c>
      <c r="AG13" s="34">
        <v>0.89</v>
      </c>
      <c r="AH13" s="34">
        <v>0.88383838383838387</v>
      </c>
      <c r="AI13" s="34">
        <v>0.86082474226804129</v>
      </c>
      <c r="AJ13" s="34">
        <v>0.88172043010752688</v>
      </c>
      <c r="AK13" s="34">
        <v>0.89204545454545459</v>
      </c>
      <c r="AL13" s="34">
        <v>0.91515151515151516</v>
      </c>
      <c r="AM13" s="34">
        <v>0.90515151515151515</v>
      </c>
      <c r="AN13" s="34">
        <v>0.90515151515151515</v>
      </c>
      <c r="AO13" s="34">
        <v>0.90515151515151515</v>
      </c>
      <c r="AP13" s="34">
        <v>0.90515151515151515</v>
      </c>
      <c r="AQ13" s="34">
        <v>0.90515151515151515</v>
      </c>
      <c r="AR13" s="34">
        <v>0.90515151515151515</v>
      </c>
      <c r="AS13" s="34">
        <v>0.90515151515151515</v>
      </c>
      <c r="AT13" s="34">
        <v>0.90515151515151515</v>
      </c>
      <c r="AU13" s="34">
        <v>0.90515151515151515</v>
      </c>
      <c r="AV13" s="34">
        <v>0.90515151515151515</v>
      </c>
    </row>
    <row r="14" spans="1:48" x14ac:dyDescent="0.2">
      <c r="A14" s="1"/>
      <c r="B14" s="33"/>
      <c r="C14" s="21"/>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1"/>
      <c r="AJ14" s="1"/>
      <c r="AK14" s="1"/>
      <c r="AL14" s="1"/>
      <c r="AM14" s="1"/>
      <c r="AN14" s="1"/>
      <c r="AO14" s="1"/>
      <c r="AP14" s="1"/>
      <c r="AQ14" s="1"/>
      <c r="AR14" s="1"/>
      <c r="AS14" s="1"/>
      <c r="AT14" s="1"/>
      <c r="AU14" s="1"/>
      <c r="AV14" s="1"/>
    </row>
    <row r="15" spans="1:48" x14ac:dyDescent="0.2">
      <c r="A15" s="1"/>
      <c r="B15" s="23" t="s">
        <v>37</v>
      </c>
      <c r="C15" s="21" t="s">
        <v>32</v>
      </c>
      <c r="D15" s="32">
        <v>1730</v>
      </c>
      <c r="E15" s="32">
        <v>1680</v>
      </c>
      <c r="F15" s="32">
        <v>1700</v>
      </c>
      <c r="G15" s="32">
        <v>1770</v>
      </c>
      <c r="H15" s="32">
        <v>1800</v>
      </c>
      <c r="I15" s="32">
        <v>1810</v>
      </c>
      <c r="J15" s="32">
        <v>1830</v>
      </c>
      <c r="K15" s="32">
        <v>1820</v>
      </c>
      <c r="L15" s="32">
        <v>1860</v>
      </c>
      <c r="M15" s="32">
        <v>1860</v>
      </c>
      <c r="N15" s="32">
        <v>1840</v>
      </c>
      <c r="O15" s="32">
        <v>1820</v>
      </c>
      <c r="P15" s="32">
        <v>1820</v>
      </c>
      <c r="Q15" s="32">
        <v>1770</v>
      </c>
      <c r="R15" s="32">
        <v>1800</v>
      </c>
      <c r="S15" s="32">
        <v>1800</v>
      </c>
      <c r="T15" s="32">
        <v>1820</v>
      </c>
      <c r="U15" s="32">
        <v>1760</v>
      </c>
      <c r="V15" s="32">
        <v>1730</v>
      </c>
      <c r="W15" s="32">
        <v>1690</v>
      </c>
      <c r="X15" s="32">
        <v>1680</v>
      </c>
      <c r="Y15" s="32">
        <v>1690</v>
      </c>
      <c r="Z15" s="32">
        <v>1750</v>
      </c>
      <c r="AA15" s="32">
        <v>1670</v>
      </c>
      <c r="AB15" s="32">
        <v>1580</v>
      </c>
      <c r="AC15" s="32">
        <v>1650</v>
      </c>
      <c r="AD15" s="32">
        <v>1700</v>
      </c>
      <c r="AE15" s="32">
        <v>1700</v>
      </c>
      <c r="AF15" s="32">
        <v>1790</v>
      </c>
      <c r="AG15" s="32">
        <v>1780</v>
      </c>
      <c r="AH15" s="32">
        <v>1750</v>
      </c>
      <c r="AI15" s="32">
        <v>1670</v>
      </c>
      <c r="AJ15" s="32">
        <v>1640</v>
      </c>
      <c r="AK15" s="32">
        <v>1570</v>
      </c>
      <c r="AL15" s="32">
        <v>1510</v>
      </c>
      <c r="AM15" s="32">
        <v>1448.2424242424242</v>
      </c>
      <c r="AN15" s="32">
        <v>1550.3443895453565</v>
      </c>
      <c r="AO15" s="32">
        <v>1598.6820841447786</v>
      </c>
      <c r="AP15" s="32">
        <v>1616.7167604166912</v>
      </c>
      <c r="AQ15" s="32">
        <v>1628.8880336571972</v>
      </c>
      <c r="AR15" s="32">
        <v>1637.2229574004184</v>
      </c>
      <c r="AS15" s="32">
        <v>1634.6774405980427</v>
      </c>
      <c r="AT15" s="32">
        <v>1627.6449164279004</v>
      </c>
      <c r="AU15" s="32">
        <v>1618.40957321062</v>
      </c>
      <c r="AV15" s="32">
        <v>1609.2172446683601</v>
      </c>
    </row>
    <row r="16" spans="1:48" x14ac:dyDescent="0.2">
      <c r="A16" s="1"/>
      <c r="B16" s="23" t="s">
        <v>38</v>
      </c>
      <c r="C16" s="21" t="s">
        <v>32</v>
      </c>
      <c r="D16" s="32">
        <v>4200</v>
      </c>
      <c r="E16" s="32">
        <v>3900</v>
      </c>
      <c r="F16" s="32">
        <v>3900</v>
      </c>
      <c r="G16" s="32">
        <v>4050</v>
      </c>
      <c r="H16" s="32">
        <v>3600</v>
      </c>
      <c r="I16" s="32">
        <v>4000</v>
      </c>
      <c r="J16" s="32">
        <v>3900</v>
      </c>
      <c r="K16" s="32">
        <v>4000</v>
      </c>
      <c r="L16" s="32">
        <v>3900</v>
      </c>
      <c r="M16" s="32">
        <v>4000</v>
      </c>
      <c r="N16" s="32">
        <v>4050</v>
      </c>
      <c r="O16" s="32">
        <v>3850</v>
      </c>
      <c r="P16" s="32">
        <v>3840</v>
      </c>
      <c r="Q16" s="32">
        <v>4040</v>
      </c>
      <c r="R16" s="32">
        <v>4000</v>
      </c>
      <c r="S16" s="32">
        <v>4130</v>
      </c>
      <c r="T16" s="32">
        <v>4240</v>
      </c>
      <c r="U16" s="32">
        <v>4180</v>
      </c>
      <c r="V16" s="32">
        <v>4100</v>
      </c>
      <c r="W16" s="32">
        <v>4020</v>
      </c>
      <c r="X16" s="32">
        <v>4200</v>
      </c>
      <c r="Y16" s="32">
        <v>4500</v>
      </c>
      <c r="Z16" s="32">
        <v>4490</v>
      </c>
      <c r="AA16" s="32">
        <v>4470</v>
      </c>
      <c r="AB16" s="32">
        <v>4690</v>
      </c>
      <c r="AC16" s="32">
        <v>4770</v>
      </c>
      <c r="AD16" s="32">
        <v>5010</v>
      </c>
      <c r="AE16" s="32">
        <v>4910</v>
      </c>
      <c r="AF16" s="32">
        <v>4920</v>
      </c>
      <c r="AG16" s="32">
        <v>4935</v>
      </c>
      <c r="AH16" s="32">
        <v>4690</v>
      </c>
      <c r="AI16" s="32">
        <v>4920</v>
      </c>
      <c r="AJ16" s="32">
        <v>4875</v>
      </c>
      <c r="AK16" s="32">
        <v>4810</v>
      </c>
      <c r="AL16" s="32">
        <v>4972</v>
      </c>
      <c r="AM16" s="32">
        <v>5027.5769230769238</v>
      </c>
      <c r="AN16" s="32">
        <v>5083.1538461538466</v>
      </c>
      <c r="AO16" s="32">
        <v>5138.7307692307695</v>
      </c>
      <c r="AP16" s="32">
        <v>5194.3076923076933</v>
      </c>
      <c r="AQ16" s="32">
        <v>5249.8846153846152</v>
      </c>
      <c r="AR16" s="32">
        <v>5305.461538461539</v>
      </c>
      <c r="AS16" s="32">
        <v>5361.0384615384619</v>
      </c>
      <c r="AT16" s="32">
        <v>5416.6153846153848</v>
      </c>
      <c r="AU16" s="32">
        <v>5472.1923076923085</v>
      </c>
      <c r="AV16" s="32">
        <v>5527.7692307692314</v>
      </c>
    </row>
    <row r="17" spans="1:48" x14ac:dyDescent="0.2">
      <c r="A17" s="1"/>
      <c r="B17" s="23" t="s">
        <v>39</v>
      </c>
      <c r="C17" s="21" t="s">
        <v>32</v>
      </c>
      <c r="D17" s="32">
        <v>5548</v>
      </c>
      <c r="E17" s="32">
        <v>5508</v>
      </c>
      <c r="F17" s="32">
        <v>5313</v>
      </c>
      <c r="G17" s="32">
        <v>5368</v>
      </c>
      <c r="H17" s="32">
        <v>5268</v>
      </c>
      <c r="I17" s="32">
        <v>5228</v>
      </c>
      <c r="J17" s="32">
        <v>5388</v>
      </c>
      <c r="K17" s="32">
        <v>5518</v>
      </c>
      <c r="L17" s="32">
        <v>5628</v>
      </c>
      <c r="M17" s="32">
        <v>5708</v>
      </c>
      <c r="N17" s="32">
        <v>5778</v>
      </c>
      <c r="O17" s="32">
        <v>5688</v>
      </c>
      <c r="P17" s="32">
        <v>5703</v>
      </c>
      <c r="Q17" s="32">
        <v>5653</v>
      </c>
      <c r="R17" s="32">
        <v>5538</v>
      </c>
      <c r="S17" s="32">
        <v>5558</v>
      </c>
      <c r="T17" s="32">
        <v>5728</v>
      </c>
      <c r="U17" s="32">
        <v>5938</v>
      </c>
      <c r="V17" s="32">
        <v>5748</v>
      </c>
      <c r="W17" s="32">
        <v>5563</v>
      </c>
      <c r="X17" s="32">
        <v>5683</v>
      </c>
      <c r="Y17" s="32">
        <v>5828</v>
      </c>
      <c r="Z17" s="32">
        <v>6078</v>
      </c>
      <c r="AA17" s="32">
        <v>6133</v>
      </c>
      <c r="AB17" s="32">
        <v>5969</v>
      </c>
      <c r="AC17" s="32">
        <v>6069</v>
      </c>
      <c r="AD17" s="32">
        <v>6494</v>
      </c>
      <c r="AE17" s="32">
        <v>6049</v>
      </c>
      <c r="AF17" s="32">
        <v>6504</v>
      </c>
      <c r="AG17" s="32">
        <v>6493</v>
      </c>
      <c r="AH17" s="32">
        <v>6134</v>
      </c>
      <c r="AI17" s="32">
        <v>6459</v>
      </c>
      <c r="AJ17" s="32">
        <v>6623</v>
      </c>
      <c r="AK17" s="32">
        <v>6431</v>
      </c>
      <c r="AL17" s="32">
        <v>6501</v>
      </c>
      <c r="AM17" s="32">
        <v>6273.5994719172359</v>
      </c>
      <c r="AN17" s="32">
        <v>6326.0833836753509</v>
      </c>
      <c r="AO17" s="32">
        <v>6493.2478966131239</v>
      </c>
      <c r="AP17" s="32">
        <v>6583.425303552578</v>
      </c>
      <c r="AQ17" s="32">
        <v>6666.4519395523157</v>
      </c>
      <c r="AR17" s="32">
        <v>6755.3429490955277</v>
      </c>
      <c r="AS17" s="32">
        <v>6840.1849808611705</v>
      </c>
      <c r="AT17" s="32">
        <v>6874.2485434690225</v>
      </c>
      <c r="AU17" s="32">
        <v>6909.2751447823703</v>
      </c>
      <c r="AV17" s="32">
        <v>6948.9688521442304</v>
      </c>
    </row>
    <row r="18" spans="1:48" x14ac:dyDescent="0.2">
      <c r="A18" s="1"/>
      <c r="B18" s="33" t="s">
        <v>40</v>
      </c>
      <c r="C18" s="21" t="s">
        <v>32</v>
      </c>
      <c r="D18" s="32">
        <v>5478</v>
      </c>
      <c r="E18" s="32">
        <v>5443</v>
      </c>
      <c r="F18" s="32">
        <v>5248</v>
      </c>
      <c r="G18" s="32">
        <v>5293</v>
      </c>
      <c r="H18" s="32">
        <v>5188</v>
      </c>
      <c r="I18" s="32">
        <v>5148</v>
      </c>
      <c r="J18" s="32">
        <v>5303</v>
      </c>
      <c r="K18" s="32">
        <v>5432</v>
      </c>
      <c r="L18" s="32">
        <v>5542</v>
      </c>
      <c r="M18" s="32">
        <v>5622</v>
      </c>
      <c r="N18" s="32">
        <v>5692</v>
      </c>
      <c r="O18" s="32">
        <v>5603</v>
      </c>
      <c r="P18" s="32">
        <v>5618</v>
      </c>
      <c r="Q18" s="32">
        <v>5568</v>
      </c>
      <c r="R18" s="32">
        <v>5453</v>
      </c>
      <c r="S18" s="32">
        <v>5473</v>
      </c>
      <c r="T18" s="32">
        <v>5643</v>
      </c>
      <c r="U18" s="32">
        <v>5853</v>
      </c>
      <c r="V18" s="32">
        <v>5658</v>
      </c>
      <c r="W18" s="32">
        <v>5478</v>
      </c>
      <c r="X18" s="32">
        <v>5598</v>
      </c>
      <c r="Y18" s="32">
        <v>5746</v>
      </c>
      <c r="Z18" s="32">
        <v>5987</v>
      </c>
      <c r="AA18" s="32">
        <v>6047</v>
      </c>
      <c r="AB18" s="32">
        <v>5886</v>
      </c>
      <c r="AC18" s="32">
        <v>5986</v>
      </c>
      <c r="AD18" s="32">
        <v>6405</v>
      </c>
      <c r="AE18" s="32">
        <v>5957</v>
      </c>
      <c r="AF18" s="32">
        <v>6422</v>
      </c>
      <c r="AG18" s="32">
        <v>6408</v>
      </c>
      <c r="AH18" s="32">
        <v>6052</v>
      </c>
      <c r="AI18" s="32">
        <v>6383</v>
      </c>
      <c r="AJ18" s="32">
        <v>6548</v>
      </c>
      <c r="AK18" s="32">
        <v>6360</v>
      </c>
      <c r="AL18" s="32">
        <v>6433</v>
      </c>
      <c r="AM18" s="32">
        <v>6207.1551067849023</v>
      </c>
      <c r="AN18" s="32">
        <v>6253.4216500989814</v>
      </c>
      <c r="AO18" s="32">
        <v>6418.5156714776749</v>
      </c>
      <c r="AP18" s="32">
        <v>6508.8049954543958</v>
      </c>
      <c r="AQ18" s="32">
        <v>6591.8257969570404</v>
      </c>
      <c r="AR18" s="32">
        <v>6680.7240028977494</v>
      </c>
      <c r="AS18" s="32">
        <v>6765.9728096498829</v>
      </c>
      <c r="AT18" s="32">
        <v>6800.6125826799453</v>
      </c>
      <c r="AU18" s="32">
        <v>6836.2757205374692</v>
      </c>
      <c r="AV18" s="32">
        <v>6876.5096004623492</v>
      </c>
    </row>
    <row r="19" spans="1:48" x14ac:dyDescent="0.2">
      <c r="A19" s="1"/>
      <c r="B19" s="33" t="s">
        <v>41</v>
      </c>
      <c r="C19" s="21" t="s">
        <v>32</v>
      </c>
      <c r="D19" s="32">
        <v>70</v>
      </c>
      <c r="E19" s="32">
        <v>65</v>
      </c>
      <c r="F19" s="32">
        <v>65</v>
      </c>
      <c r="G19" s="32">
        <v>75</v>
      </c>
      <c r="H19" s="32">
        <v>80</v>
      </c>
      <c r="I19" s="32">
        <v>80</v>
      </c>
      <c r="J19" s="32">
        <v>85</v>
      </c>
      <c r="K19" s="32">
        <v>86</v>
      </c>
      <c r="L19" s="32">
        <v>86</v>
      </c>
      <c r="M19" s="32">
        <v>86</v>
      </c>
      <c r="N19" s="32">
        <v>86</v>
      </c>
      <c r="O19" s="32">
        <v>85</v>
      </c>
      <c r="P19" s="32">
        <v>85</v>
      </c>
      <c r="Q19" s="32">
        <v>85</v>
      </c>
      <c r="R19" s="32">
        <v>85</v>
      </c>
      <c r="S19" s="32">
        <v>85</v>
      </c>
      <c r="T19" s="32">
        <v>85</v>
      </c>
      <c r="U19" s="32">
        <v>85</v>
      </c>
      <c r="V19" s="32">
        <v>90</v>
      </c>
      <c r="W19" s="32">
        <v>85</v>
      </c>
      <c r="X19" s="32">
        <v>85</v>
      </c>
      <c r="Y19" s="32">
        <v>82</v>
      </c>
      <c r="Z19" s="32">
        <v>91</v>
      </c>
      <c r="AA19" s="32">
        <v>86</v>
      </c>
      <c r="AB19" s="32">
        <v>83</v>
      </c>
      <c r="AC19" s="32">
        <v>83</v>
      </c>
      <c r="AD19" s="32">
        <v>89</v>
      </c>
      <c r="AE19" s="32">
        <v>92</v>
      </c>
      <c r="AF19" s="32">
        <v>82</v>
      </c>
      <c r="AG19" s="32">
        <v>85</v>
      </c>
      <c r="AH19" s="32">
        <v>82</v>
      </c>
      <c r="AI19" s="32">
        <v>76</v>
      </c>
      <c r="AJ19" s="32">
        <v>75</v>
      </c>
      <c r="AK19" s="32">
        <v>71</v>
      </c>
      <c r="AL19" s="32">
        <v>68</v>
      </c>
      <c r="AM19" s="32">
        <v>66.444365132333232</v>
      </c>
      <c r="AN19" s="32">
        <v>72.661733576369045</v>
      </c>
      <c r="AO19" s="32">
        <v>74.732225135448715</v>
      </c>
      <c r="AP19" s="32">
        <v>74.620308098182278</v>
      </c>
      <c r="AQ19" s="32">
        <v>74.626142595274899</v>
      </c>
      <c r="AR19" s="32">
        <v>74.618946197777959</v>
      </c>
      <c r="AS19" s="32">
        <v>74.212171211287298</v>
      </c>
      <c r="AT19" s="32">
        <v>73.635960789077657</v>
      </c>
      <c r="AU19" s="32">
        <v>72.999424244901348</v>
      </c>
      <c r="AV19" s="32">
        <v>72.459251681881085</v>
      </c>
    </row>
    <row r="20" spans="1:48" x14ac:dyDescent="0.2">
      <c r="A20" s="1"/>
      <c r="B20" s="23" t="s">
        <v>42</v>
      </c>
      <c r="C20" s="21" t="s">
        <v>32</v>
      </c>
      <c r="D20" s="32">
        <v>2</v>
      </c>
      <c r="E20" s="32">
        <v>2</v>
      </c>
      <c r="F20" s="32">
        <v>2</v>
      </c>
      <c r="G20" s="32">
        <v>2</v>
      </c>
      <c r="H20" s="32">
        <v>2</v>
      </c>
      <c r="I20" s="32">
        <v>2</v>
      </c>
      <c r="J20" s="32">
        <v>2</v>
      </c>
      <c r="K20" s="32">
        <v>2</v>
      </c>
      <c r="L20" s="32">
        <v>2</v>
      </c>
      <c r="M20" s="32">
        <v>2</v>
      </c>
      <c r="N20" s="32">
        <v>2</v>
      </c>
      <c r="O20" s="32">
        <v>2</v>
      </c>
      <c r="P20" s="32">
        <v>2</v>
      </c>
      <c r="Q20" s="32">
        <v>2</v>
      </c>
      <c r="R20" s="32">
        <v>2</v>
      </c>
      <c r="S20" s="32">
        <v>2</v>
      </c>
      <c r="T20" s="32">
        <v>2</v>
      </c>
      <c r="U20" s="32">
        <v>2</v>
      </c>
      <c r="V20" s="32">
        <v>2</v>
      </c>
      <c r="W20" s="32">
        <v>2</v>
      </c>
      <c r="X20" s="32">
        <v>2</v>
      </c>
      <c r="Y20" s="32">
        <v>2</v>
      </c>
      <c r="Z20" s="32">
        <v>2</v>
      </c>
      <c r="AA20" s="32">
        <v>2</v>
      </c>
      <c r="AB20" s="32">
        <v>1</v>
      </c>
      <c r="AC20" s="32">
        <v>1</v>
      </c>
      <c r="AD20" s="32">
        <v>1</v>
      </c>
      <c r="AE20" s="32">
        <v>1</v>
      </c>
      <c r="AF20" s="32">
        <v>1</v>
      </c>
      <c r="AG20" s="32">
        <v>2</v>
      </c>
      <c r="AH20" s="32">
        <v>1</v>
      </c>
      <c r="AI20" s="32">
        <v>1</v>
      </c>
      <c r="AJ20" s="32">
        <v>2</v>
      </c>
      <c r="AK20" s="32">
        <v>1</v>
      </c>
      <c r="AL20" s="32">
        <v>1</v>
      </c>
      <c r="AM20" s="32">
        <v>1</v>
      </c>
      <c r="AN20" s="32">
        <v>1</v>
      </c>
      <c r="AO20" s="32">
        <v>1</v>
      </c>
      <c r="AP20" s="32">
        <v>1</v>
      </c>
      <c r="AQ20" s="32">
        <v>1</v>
      </c>
      <c r="AR20" s="32">
        <v>1</v>
      </c>
      <c r="AS20" s="32">
        <v>1</v>
      </c>
      <c r="AT20" s="32">
        <v>1</v>
      </c>
      <c r="AU20" s="32">
        <v>1</v>
      </c>
      <c r="AV20" s="32">
        <v>1</v>
      </c>
    </row>
    <row r="21" spans="1:48" x14ac:dyDescent="0.2">
      <c r="A21" s="1"/>
      <c r="B21" s="23" t="s">
        <v>43</v>
      </c>
      <c r="C21" s="21" t="s">
        <v>32</v>
      </c>
      <c r="D21" s="32">
        <v>180</v>
      </c>
      <c r="E21" s="32">
        <v>170</v>
      </c>
      <c r="F21" s="32">
        <v>185</v>
      </c>
      <c r="G21" s="32">
        <v>200</v>
      </c>
      <c r="H21" s="32">
        <v>180</v>
      </c>
      <c r="I21" s="32">
        <v>180</v>
      </c>
      <c r="J21" s="32">
        <v>190</v>
      </c>
      <c r="K21" s="32">
        <v>200</v>
      </c>
      <c r="L21" s="32">
        <v>180</v>
      </c>
      <c r="M21" s="32">
        <v>200</v>
      </c>
      <c r="N21" s="32">
        <v>160</v>
      </c>
      <c r="O21" s="32">
        <v>180</v>
      </c>
      <c r="P21" s="32">
        <v>155</v>
      </c>
      <c r="Q21" s="32">
        <v>155</v>
      </c>
      <c r="R21" s="32">
        <v>160</v>
      </c>
      <c r="S21" s="32">
        <v>170</v>
      </c>
      <c r="T21" s="32">
        <v>180</v>
      </c>
      <c r="U21" s="32">
        <v>200</v>
      </c>
      <c r="V21" s="32">
        <v>180</v>
      </c>
      <c r="W21" s="32">
        <v>195</v>
      </c>
      <c r="X21" s="32">
        <v>195</v>
      </c>
      <c r="Y21" s="32">
        <v>210</v>
      </c>
      <c r="Z21" s="32">
        <v>210</v>
      </c>
      <c r="AA21" s="32">
        <v>205</v>
      </c>
      <c r="AB21" s="32">
        <v>200</v>
      </c>
      <c r="AC21" s="32">
        <v>200</v>
      </c>
      <c r="AD21" s="32">
        <v>215</v>
      </c>
      <c r="AE21" s="32">
        <v>210</v>
      </c>
      <c r="AF21" s="32">
        <v>205</v>
      </c>
      <c r="AG21" s="32">
        <v>270</v>
      </c>
      <c r="AH21" s="32">
        <v>205</v>
      </c>
      <c r="AI21" s="32">
        <v>180</v>
      </c>
      <c r="AJ21" s="32">
        <v>190</v>
      </c>
      <c r="AK21" s="32">
        <v>198</v>
      </c>
      <c r="AL21" s="32">
        <v>180</v>
      </c>
      <c r="AM21" s="32">
        <v>174.31235805247573</v>
      </c>
      <c r="AN21" s="32">
        <v>177.45268077345204</v>
      </c>
      <c r="AO21" s="32">
        <v>181.93369698535196</v>
      </c>
      <c r="AP21" s="32">
        <v>183.94345996993835</v>
      </c>
      <c r="AQ21" s="32">
        <v>185.33412471458246</v>
      </c>
      <c r="AR21" s="32">
        <v>186.20339091813833</v>
      </c>
      <c r="AS21" s="32">
        <v>186.14594145440535</v>
      </c>
      <c r="AT21" s="32">
        <v>185.1628826762514</v>
      </c>
      <c r="AU21" s="32">
        <v>184.52543044647086</v>
      </c>
      <c r="AV21" s="32">
        <v>184.19694391888513</v>
      </c>
    </row>
    <row r="22" spans="1:48" x14ac:dyDescent="0.2">
      <c r="A22" s="1"/>
      <c r="B22" s="33" t="s">
        <v>40</v>
      </c>
      <c r="C22" s="21" t="s">
        <v>32</v>
      </c>
      <c r="D22" s="32">
        <v>90</v>
      </c>
      <c r="E22" s="32">
        <v>80</v>
      </c>
      <c r="F22" s="32">
        <v>90</v>
      </c>
      <c r="G22" s="32">
        <v>95</v>
      </c>
      <c r="H22" s="32">
        <v>85</v>
      </c>
      <c r="I22" s="32">
        <v>80</v>
      </c>
      <c r="J22" s="32">
        <v>95</v>
      </c>
      <c r="K22" s="32">
        <v>100</v>
      </c>
      <c r="L22" s="32">
        <v>90</v>
      </c>
      <c r="M22" s="32">
        <v>100</v>
      </c>
      <c r="N22" s="32">
        <v>85</v>
      </c>
      <c r="O22" s="32">
        <v>85</v>
      </c>
      <c r="P22" s="32">
        <v>80</v>
      </c>
      <c r="Q22" s="32">
        <v>85</v>
      </c>
      <c r="R22" s="32">
        <v>85</v>
      </c>
      <c r="S22" s="32">
        <v>95</v>
      </c>
      <c r="T22" s="32">
        <v>95</v>
      </c>
      <c r="U22" s="32">
        <v>110</v>
      </c>
      <c r="V22" s="32">
        <v>100</v>
      </c>
      <c r="W22" s="32">
        <v>110</v>
      </c>
      <c r="X22" s="32">
        <v>110</v>
      </c>
      <c r="Y22" s="32">
        <v>120</v>
      </c>
      <c r="Z22" s="32">
        <v>120</v>
      </c>
      <c r="AA22" s="32">
        <v>115</v>
      </c>
      <c r="AB22" s="32">
        <v>115</v>
      </c>
      <c r="AC22" s="32">
        <v>120</v>
      </c>
      <c r="AD22" s="32">
        <v>130</v>
      </c>
      <c r="AE22" s="32">
        <v>130</v>
      </c>
      <c r="AF22" s="32">
        <v>130</v>
      </c>
      <c r="AG22" s="32">
        <v>150</v>
      </c>
      <c r="AH22" s="32">
        <v>130</v>
      </c>
      <c r="AI22" s="32">
        <v>115</v>
      </c>
      <c r="AJ22" s="32">
        <v>120</v>
      </c>
      <c r="AK22" s="32">
        <v>128</v>
      </c>
      <c r="AL22" s="32">
        <v>115</v>
      </c>
      <c r="AM22" s="32">
        <v>112.19986120749481</v>
      </c>
      <c r="AN22" s="32">
        <v>110.26259966671334</v>
      </c>
      <c r="AO22" s="32">
        <v>112.33975698501142</v>
      </c>
      <c r="AP22" s="32">
        <v>113.45264606386576</v>
      </c>
      <c r="AQ22" s="32">
        <v>114.2380270094352</v>
      </c>
      <c r="AR22" s="32">
        <v>114.69279308563344</v>
      </c>
      <c r="AS22" s="32">
        <v>114.76193350697696</v>
      </c>
      <c r="AT22" s="32">
        <v>114.12860584262478</v>
      </c>
      <c r="AU22" s="32">
        <v>113.95043207269433</v>
      </c>
      <c r="AV22" s="32">
        <v>114.0790848626193</v>
      </c>
    </row>
    <row r="23" spans="1:48" x14ac:dyDescent="0.2">
      <c r="A23" s="1"/>
      <c r="B23" s="33" t="s">
        <v>41</v>
      </c>
      <c r="C23" s="21" t="s">
        <v>32</v>
      </c>
      <c r="D23" s="32">
        <v>90</v>
      </c>
      <c r="E23" s="32">
        <v>90</v>
      </c>
      <c r="F23" s="32">
        <v>95</v>
      </c>
      <c r="G23" s="32">
        <v>105</v>
      </c>
      <c r="H23" s="32">
        <v>95</v>
      </c>
      <c r="I23" s="32">
        <v>100</v>
      </c>
      <c r="J23" s="32">
        <v>95</v>
      </c>
      <c r="K23" s="32">
        <v>100</v>
      </c>
      <c r="L23" s="32">
        <v>90</v>
      </c>
      <c r="M23" s="32">
        <v>100</v>
      </c>
      <c r="N23" s="32">
        <v>75</v>
      </c>
      <c r="O23" s="32">
        <v>95</v>
      </c>
      <c r="P23" s="32">
        <v>75</v>
      </c>
      <c r="Q23" s="32">
        <v>70</v>
      </c>
      <c r="R23" s="32">
        <v>75</v>
      </c>
      <c r="S23" s="32">
        <v>75</v>
      </c>
      <c r="T23" s="32">
        <v>85</v>
      </c>
      <c r="U23" s="32">
        <v>90</v>
      </c>
      <c r="V23" s="32">
        <v>80</v>
      </c>
      <c r="W23" s="32">
        <v>85</v>
      </c>
      <c r="X23" s="32">
        <v>85</v>
      </c>
      <c r="Y23" s="32">
        <v>90</v>
      </c>
      <c r="Z23" s="32">
        <v>90</v>
      </c>
      <c r="AA23" s="32">
        <v>90</v>
      </c>
      <c r="AB23" s="32">
        <v>85</v>
      </c>
      <c r="AC23" s="32">
        <v>80</v>
      </c>
      <c r="AD23" s="32">
        <v>85</v>
      </c>
      <c r="AE23" s="32">
        <v>80</v>
      </c>
      <c r="AF23" s="32">
        <v>75</v>
      </c>
      <c r="AG23" s="32">
        <v>120</v>
      </c>
      <c r="AH23" s="32">
        <v>75</v>
      </c>
      <c r="AI23" s="32">
        <v>65</v>
      </c>
      <c r="AJ23" s="32">
        <v>70</v>
      </c>
      <c r="AK23" s="32">
        <v>70</v>
      </c>
      <c r="AL23" s="32">
        <v>65</v>
      </c>
      <c r="AM23" s="32">
        <v>62.112496844980917</v>
      </c>
      <c r="AN23" s="32">
        <v>67.190081106738702</v>
      </c>
      <c r="AO23" s="32">
        <v>69.593940000340538</v>
      </c>
      <c r="AP23" s="32">
        <v>70.490813906072589</v>
      </c>
      <c r="AQ23" s="32">
        <v>71.096097705147244</v>
      </c>
      <c r="AR23" s="32">
        <v>71.510597832504885</v>
      </c>
      <c r="AS23" s="32">
        <v>71.384007947428387</v>
      </c>
      <c r="AT23" s="32">
        <v>71.034276833626606</v>
      </c>
      <c r="AU23" s="32">
        <v>70.574998373776552</v>
      </c>
      <c r="AV23" s="32">
        <v>70.117859056265829</v>
      </c>
    </row>
    <row r="24" spans="1:48" x14ac:dyDescent="0.2">
      <c r="A24" s="1"/>
      <c r="B24" s="33"/>
      <c r="C24" s="21"/>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1"/>
      <c r="AJ24" s="1"/>
      <c r="AK24" s="1"/>
      <c r="AL24" s="1"/>
      <c r="AM24" s="1"/>
      <c r="AN24" s="1"/>
      <c r="AO24" s="1"/>
      <c r="AP24" s="1"/>
      <c r="AQ24" s="1"/>
      <c r="AR24" s="1"/>
      <c r="AS24" s="1"/>
      <c r="AT24" s="1"/>
      <c r="AU24" s="1"/>
      <c r="AV24" s="1"/>
    </row>
    <row r="25" spans="1:48" x14ac:dyDescent="0.2">
      <c r="A25" s="1"/>
      <c r="B25" s="22" t="s">
        <v>194</v>
      </c>
      <c r="C25" s="21"/>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1"/>
      <c r="AJ25" s="1"/>
      <c r="AK25" s="1"/>
      <c r="AL25" s="1"/>
      <c r="AM25" s="1"/>
      <c r="AN25" s="1"/>
      <c r="AO25" s="1"/>
      <c r="AP25" s="1"/>
      <c r="AQ25" s="1"/>
      <c r="AR25" s="1"/>
      <c r="AS25" s="1"/>
      <c r="AT25" s="1"/>
      <c r="AU25" s="1"/>
      <c r="AV25" s="1"/>
    </row>
    <row r="26" spans="1:48" x14ac:dyDescent="0.2">
      <c r="A26" s="1"/>
      <c r="B26" s="33" t="s">
        <v>40</v>
      </c>
      <c r="C26" s="21" t="s">
        <v>44</v>
      </c>
      <c r="D26" s="32">
        <v>1157</v>
      </c>
      <c r="E26" s="32">
        <v>1177</v>
      </c>
      <c r="F26" s="32">
        <v>1186</v>
      </c>
      <c r="G26" s="32">
        <v>1180</v>
      </c>
      <c r="H26" s="32">
        <v>1223</v>
      </c>
      <c r="I26" s="32">
        <v>1210</v>
      </c>
      <c r="J26" s="32">
        <v>1197</v>
      </c>
      <c r="K26" s="32">
        <v>1205</v>
      </c>
      <c r="L26" s="32">
        <v>1240</v>
      </c>
      <c r="M26" s="32">
        <v>1241</v>
      </c>
      <c r="N26" s="32">
        <v>1255</v>
      </c>
      <c r="O26" s="32">
        <v>1239</v>
      </c>
      <c r="P26" s="32">
        <v>1290</v>
      </c>
      <c r="Q26" s="32">
        <v>1259</v>
      </c>
      <c r="R26" s="32">
        <v>1278</v>
      </c>
      <c r="S26" s="32">
        <v>1292</v>
      </c>
      <c r="T26" s="32">
        <v>1316</v>
      </c>
      <c r="U26" s="32">
        <v>1312</v>
      </c>
      <c r="V26" s="32">
        <v>1325</v>
      </c>
      <c r="W26" s="32">
        <v>1347</v>
      </c>
      <c r="X26" s="32">
        <v>1314</v>
      </c>
      <c r="Y26" s="32">
        <v>1320</v>
      </c>
      <c r="Z26" s="32">
        <v>1362</v>
      </c>
      <c r="AA26" s="32">
        <v>1368</v>
      </c>
      <c r="AB26" s="32">
        <v>1393</v>
      </c>
      <c r="AC26" s="32">
        <v>1429</v>
      </c>
      <c r="AD26" s="32">
        <v>1420</v>
      </c>
      <c r="AE26" s="32">
        <v>1403</v>
      </c>
      <c r="AF26" s="32">
        <v>1408</v>
      </c>
      <c r="AG26" s="32">
        <v>1401</v>
      </c>
      <c r="AH26" s="32">
        <v>1442</v>
      </c>
      <c r="AI26" s="32">
        <v>1443</v>
      </c>
      <c r="AJ26" s="32">
        <v>1449</v>
      </c>
      <c r="AK26" s="32">
        <v>1432</v>
      </c>
      <c r="AL26" s="32">
        <v>1466</v>
      </c>
      <c r="AM26" s="32">
        <v>1476.5279720279718</v>
      </c>
      <c r="AN26" s="32">
        <v>1487.0559440559439</v>
      </c>
      <c r="AO26" s="32">
        <v>1497.5839160839159</v>
      </c>
      <c r="AP26" s="32">
        <v>1508.111888111888</v>
      </c>
      <c r="AQ26" s="32">
        <v>1518.63986013986</v>
      </c>
      <c r="AR26" s="32">
        <v>1529.1678321678319</v>
      </c>
      <c r="AS26" s="32">
        <v>1539.6958041958042</v>
      </c>
      <c r="AT26" s="32">
        <v>1550.223776223776</v>
      </c>
      <c r="AU26" s="32">
        <v>1560.751748251748</v>
      </c>
      <c r="AV26" s="32">
        <v>1571.2797202797201</v>
      </c>
    </row>
    <row r="27" spans="1:48" x14ac:dyDescent="0.2">
      <c r="A27" s="1"/>
      <c r="B27" s="33" t="s">
        <v>41</v>
      </c>
      <c r="C27" s="21" t="s">
        <v>44</v>
      </c>
      <c r="D27" s="32">
        <v>450</v>
      </c>
      <c r="E27" s="32">
        <v>450</v>
      </c>
      <c r="F27" s="32">
        <v>450</v>
      </c>
      <c r="G27" s="32">
        <v>450</v>
      </c>
      <c r="H27" s="32">
        <v>450</v>
      </c>
      <c r="I27" s="32">
        <v>450</v>
      </c>
      <c r="J27" s="32">
        <v>450</v>
      </c>
      <c r="K27" s="32">
        <v>450</v>
      </c>
      <c r="L27" s="32">
        <v>450</v>
      </c>
      <c r="M27" s="32">
        <v>450</v>
      </c>
      <c r="N27" s="32">
        <v>450</v>
      </c>
      <c r="O27" s="32">
        <v>450</v>
      </c>
      <c r="P27" s="32">
        <v>450</v>
      </c>
      <c r="Q27" s="32">
        <v>450</v>
      </c>
      <c r="R27" s="32">
        <v>450</v>
      </c>
      <c r="S27" s="32">
        <v>450</v>
      </c>
      <c r="T27" s="32">
        <v>450</v>
      </c>
      <c r="U27" s="32">
        <v>450</v>
      </c>
      <c r="V27" s="32">
        <v>450</v>
      </c>
      <c r="W27" s="32">
        <v>450</v>
      </c>
      <c r="X27" s="32">
        <v>450</v>
      </c>
      <c r="Y27" s="32">
        <v>450</v>
      </c>
      <c r="Z27" s="32">
        <v>439</v>
      </c>
      <c r="AA27" s="32">
        <v>465</v>
      </c>
      <c r="AB27" s="32">
        <v>450</v>
      </c>
      <c r="AC27" s="32">
        <v>450</v>
      </c>
      <c r="AD27" s="32">
        <v>450</v>
      </c>
      <c r="AE27" s="32">
        <v>450</v>
      </c>
      <c r="AF27" s="32">
        <v>450</v>
      </c>
      <c r="AG27" s="32">
        <v>450</v>
      </c>
      <c r="AH27" s="32">
        <v>450</v>
      </c>
      <c r="AI27" s="32">
        <v>450</v>
      </c>
      <c r="AJ27" s="32">
        <v>450</v>
      </c>
      <c r="AK27" s="32">
        <v>450</v>
      </c>
      <c r="AL27" s="32">
        <v>450</v>
      </c>
      <c r="AM27" s="32">
        <v>450</v>
      </c>
      <c r="AN27" s="32">
        <v>450</v>
      </c>
      <c r="AO27" s="32">
        <v>450</v>
      </c>
      <c r="AP27" s="32">
        <v>450</v>
      </c>
      <c r="AQ27" s="32">
        <v>450</v>
      </c>
      <c r="AR27" s="32">
        <v>450</v>
      </c>
      <c r="AS27" s="32">
        <v>450</v>
      </c>
      <c r="AT27" s="32">
        <v>450</v>
      </c>
      <c r="AU27" s="32">
        <v>450</v>
      </c>
      <c r="AV27" s="32">
        <v>450</v>
      </c>
    </row>
    <row r="28" spans="1:48" x14ac:dyDescent="0.2">
      <c r="A28" s="1"/>
      <c r="B28" s="1"/>
      <c r="C28" s="21"/>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row>
    <row r="29" spans="1:48" x14ac:dyDescent="0.2">
      <c r="A29" s="1"/>
      <c r="B29" s="22" t="s">
        <v>45</v>
      </c>
      <c r="C29" s="21" t="s">
        <v>46</v>
      </c>
      <c r="D29" s="32">
        <v>6364.28</v>
      </c>
      <c r="E29" s="32">
        <v>6430.94</v>
      </c>
      <c r="F29" s="32">
        <v>6260.91</v>
      </c>
      <c r="G29" s="32">
        <v>6265.16</v>
      </c>
      <c r="H29" s="32">
        <v>6347.25</v>
      </c>
      <c r="I29" s="32">
        <v>6247.05</v>
      </c>
      <c r="J29" s="32">
        <v>6383.4</v>
      </c>
      <c r="K29" s="32">
        <v>6592.79</v>
      </c>
      <c r="L29" s="32">
        <v>6894.0349999999999</v>
      </c>
      <c r="M29" s="32">
        <v>6995.36</v>
      </c>
      <c r="N29" s="32">
        <v>7134.75</v>
      </c>
      <c r="O29" s="32">
        <v>6965.52</v>
      </c>
      <c r="P29" s="32">
        <v>7267.14</v>
      </c>
      <c r="Q29" s="32">
        <v>7035.84</v>
      </c>
      <c r="R29" s="32">
        <v>6972.6149999999998</v>
      </c>
      <c r="S29" s="32">
        <v>7082.61</v>
      </c>
      <c r="T29" s="32">
        <v>7474.32</v>
      </c>
      <c r="U29" s="32">
        <v>7693.91</v>
      </c>
      <c r="V29" s="32">
        <v>7497.16</v>
      </c>
      <c r="W29" s="32">
        <v>7390.33</v>
      </c>
      <c r="X29" s="32">
        <v>7359.86</v>
      </c>
      <c r="Y29" s="32">
        <v>7611.2</v>
      </c>
      <c r="Z29" s="32">
        <v>8169.29</v>
      </c>
      <c r="AA29" s="32">
        <v>8282.85</v>
      </c>
      <c r="AB29" s="32">
        <v>8180.7</v>
      </c>
      <c r="AC29" s="32">
        <v>8527.68</v>
      </c>
      <c r="AD29" s="32">
        <v>9131.56</v>
      </c>
      <c r="AE29" s="32">
        <v>8375.0450000000001</v>
      </c>
      <c r="AF29" s="32">
        <v>9084.0300000000007</v>
      </c>
      <c r="AG29" s="32">
        <v>8998.7240000000002</v>
      </c>
      <c r="AH29" s="32">
        <v>8742.4650000000001</v>
      </c>
      <c r="AI29" s="32">
        <v>9216</v>
      </c>
      <c r="AJ29" s="32">
        <v>9484.7099999999991</v>
      </c>
      <c r="AK29" s="32">
        <v>9115.56</v>
      </c>
      <c r="AL29" s="32">
        <v>9442.7749999999996</v>
      </c>
      <c r="AM29" s="32">
        <v>9153.9454969205526</v>
      </c>
      <c r="AN29" s="32">
        <v>9290.4786842626254</v>
      </c>
      <c r="AO29" s="32">
        <v>9603.5383973260759</v>
      </c>
      <c r="AP29" s="32">
        <v>9806.612145705325</v>
      </c>
      <c r="AQ29" s="32">
        <v>10000.62922454141</v>
      </c>
      <c r="AR29" s="32">
        <v>10205.343596746639</v>
      </c>
      <c r="AS29" s="32">
        <v>10406.142910211567</v>
      </c>
      <c r="AT29" s="32">
        <v>10530.437803901685</v>
      </c>
      <c r="AU29" s="32">
        <v>10657.025185645605</v>
      </c>
      <c r="AV29" s="32">
        <v>10791.564635279861</v>
      </c>
    </row>
    <row r="30" spans="1:48" x14ac:dyDescent="0.2">
      <c r="A30" s="1"/>
      <c r="B30" s="22"/>
      <c r="C30" s="21"/>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row>
    <row r="31" spans="1:48" x14ac:dyDescent="0.2">
      <c r="A31" s="1"/>
      <c r="B31" s="22" t="s">
        <v>195</v>
      </c>
      <c r="C31" s="2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row>
    <row r="32" spans="1:48" x14ac:dyDescent="0.2">
      <c r="A32" s="1"/>
      <c r="B32" s="23" t="s">
        <v>196</v>
      </c>
      <c r="C32" s="21" t="s">
        <v>23</v>
      </c>
      <c r="D32" s="34">
        <v>78.547184944507819</v>
      </c>
      <c r="E32" s="34">
        <v>74.376339742547927</v>
      </c>
      <c r="F32" s="34">
        <v>75.58982942419577</v>
      </c>
      <c r="G32" s="34">
        <v>76.80771896940648</v>
      </c>
      <c r="H32" s="34">
        <v>69.431279161187504</v>
      </c>
      <c r="I32" s="34">
        <v>66.690458074157007</v>
      </c>
      <c r="J32" s="34">
        <v>65.02415124477929</v>
      </c>
      <c r="K32" s="34">
        <v>66.036172496770746</v>
      </c>
      <c r="L32" s="34">
        <v>61.688010070603589</v>
      </c>
      <c r="M32" s="34">
        <v>65.756907344171978</v>
      </c>
      <c r="N32" s="34">
        <v>69.143869834118775</v>
      </c>
      <c r="O32" s="34">
        <v>72.402627529838341</v>
      </c>
      <c r="P32" s="34">
        <v>67.270833333333314</v>
      </c>
      <c r="Q32" s="34">
        <v>83.884166666666673</v>
      </c>
      <c r="R32" s="34">
        <v>84.736666666666665</v>
      </c>
      <c r="S32" s="34">
        <v>87.700833333333335</v>
      </c>
      <c r="T32" s="34">
        <v>85.941666666666663</v>
      </c>
      <c r="U32" s="34">
        <v>92.609166666666667</v>
      </c>
      <c r="V32" s="34">
        <v>92.777499999999989</v>
      </c>
      <c r="W32" s="34">
        <v>83.250833333333347</v>
      </c>
      <c r="X32" s="34">
        <v>95.38</v>
      </c>
      <c r="Y32" s="34">
        <v>114.72499999999998</v>
      </c>
      <c r="Z32" s="34">
        <v>122.85833333333333</v>
      </c>
      <c r="AA32" s="34">
        <v>125.88583333333334</v>
      </c>
      <c r="AB32" s="34">
        <v>154.55916666666667</v>
      </c>
      <c r="AC32" s="34">
        <v>148.12</v>
      </c>
      <c r="AD32" s="34">
        <v>120.86</v>
      </c>
      <c r="AE32" s="34">
        <v>121.52</v>
      </c>
      <c r="AF32" s="34">
        <v>117.12</v>
      </c>
      <c r="AG32" s="34">
        <v>116.78</v>
      </c>
      <c r="AH32" s="34">
        <v>108.51</v>
      </c>
      <c r="AI32" s="34">
        <v>122.4</v>
      </c>
      <c r="AJ32" s="34">
        <v>144.4</v>
      </c>
      <c r="AK32" s="34">
        <v>175.54</v>
      </c>
      <c r="AL32" s="34">
        <v>187.12</v>
      </c>
      <c r="AM32" s="34">
        <v>226.77460677017902</v>
      </c>
      <c r="AN32" s="34">
        <v>236.28979148085506</v>
      </c>
      <c r="AO32" s="34">
        <v>233.84109396806033</v>
      </c>
      <c r="AP32" s="34">
        <v>219.03860535469033</v>
      </c>
      <c r="AQ32" s="34">
        <v>209.0750945847139</v>
      </c>
      <c r="AR32" s="34">
        <v>200.7660726019586</v>
      </c>
      <c r="AS32" s="34">
        <v>193.4930947793606</v>
      </c>
      <c r="AT32" s="34">
        <v>187.08166899750069</v>
      </c>
      <c r="AU32" s="34">
        <v>181.19323186849326</v>
      </c>
      <c r="AV32" s="34">
        <v>175.93305420066076</v>
      </c>
    </row>
    <row r="33" spans="1:48" x14ac:dyDescent="0.2">
      <c r="A33" s="1"/>
      <c r="B33" s="23" t="s">
        <v>197</v>
      </c>
      <c r="C33" s="21" t="s">
        <v>23</v>
      </c>
      <c r="D33" s="34">
        <v>92.145830000000004</v>
      </c>
      <c r="E33" s="34">
        <v>92.740830000000003</v>
      </c>
      <c r="F33" s="34">
        <v>86.466669999999993</v>
      </c>
      <c r="G33" s="34">
        <v>91.721670000000003</v>
      </c>
      <c r="H33" s="34">
        <v>83.241669999999999</v>
      </c>
      <c r="I33" s="34">
        <v>70.492500000000007</v>
      </c>
      <c r="J33" s="34">
        <v>61.305</v>
      </c>
      <c r="K33" s="34">
        <v>81.342500000000001</v>
      </c>
      <c r="L33" s="34">
        <v>78.13167</v>
      </c>
      <c r="M33" s="34">
        <v>82.64</v>
      </c>
      <c r="N33" s="34">
        <v>94.30749999999999</v>
      </c>
      <c r="O33" s="34">
        <v>95.34333333333332</v>
      </c>
      <c r="P33" s="34">
        <v>86.34083333333335</v>
      </c>
      <c r="Q33" s="34">
        <v>95.21</v>
      </c>
      <c r="R33" s="34">
        <v>111.78666666666669</v>
      </c>
      <c r="S33" s="34">
        <v>120.09583333333336</v>
      </c>
      <c r="T33" s="34">
        <v>117.67916666666667</v>
      </c>
      <c r="U33" s="34">
        <v>115.47416666666668</v>
      </c>
      <c r="V33" s="34">
        <v>107.61999999999999</v>
      </c>
      <c r="W33" s="34">
        <v>101.89183333333334</v>
      </c>
      <c r="X33" s="34">
        <v>115.39666666666665</v>
      </c>
      <c r="Y33" s="34">
        <v>141.24666666666664</v>
      </c>
      <c r="Z33" s="34">
        <v>158.185</v>
      </c>
      <c r="AA33" s="34">
        <v>158.83833333333334</v>
      </c>
      <c r="AB33" s="34">
        <v>225.06916666666669</v>
      </c>
      <c r="AC33" s="34">
        <v>226.52</v>
      </c>
      <c r="AD33" s="34">
        <v>153.44</v>
      </c>
      <c r="AE33" s="34">
        <v>155.815</v>
      </c>
      <c r="AF33" s="34">
        <v>159.19999999999999</v>
      </c>
      <c r="AG33" s="34">
        <v>153.65</v>
      </c>
      <c r="AH33" s="34">
        <v>145.82</v>
      </c>
      <c r="AI33" s="34">
        <v>157.65</v>
      </c>
      <c r="AJ33" s="34">
        <v>181.51</v>
      </c>
      <c r="AK33" s="34">
        <v>242.98783821023699</v>
      </c>
      <c r="AL33" s="34">
        <v>282.75150648188986</v>
      </c>
      <c r="AM33" s="34">
        <v>357.62682306861177</v>
      </c>
      <c r="AN33" s="34">
        <v>371.86123447569952</v>
      </c>
      <c r="AO33" s="34">
        <v>358.88335432663609</v>
      </c>
      <c r="AP33" s="34">
        <v>330.44245196756839</v>
      </c>
      <c r="AQ33" s="34">
        <v>311.08456722280005</v>
      </c>
      <c r="AR33" s="34">
        <v>295.67041223390464</v>
      </c>
      <c r="AS33" s="34">
        <v>283.94179377897461</v>
      </c>
      <c r="AT33" s="34">
        <v>273.92049944080026</v>
      </c>
      <c r="AU33" s="34">
        <v>264.4581253297452</v>
      </c>
      <c r="AV33" s="34">
        <v>256.85433648781662</v>
      </c>
    </row>
    <row r="34" spans="1:48" ht="16" thickBot="1" x14ac:dyDescent="0.25">
      <c r="A34" s="1"/>
      <c r="B34" s="27"/>
      <c r="C34" s="29"/>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row>
    <row r="35" spans="1:48" x14ac:dyDescent="0.2">
      <c r="A35" s="1"/>
      <c r="B35" s="1"/>
      <c r="C35" s="2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x14ac:dyDescent="0.2">
      <c r="A36" s="1"/>
      <c r="B36" s="1"/>
      <c r="C36" s="2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x14ac:dyDescent="0.2">
      <c r="A37" s="1"/>
      <c r="B37" s="15" t="str">
        <f>+TOC!A90&amp;" Hogs and Pigs"</f>
        <v>Nebraska Hogs and Pigs</v>
      </c>
      <c r="C37" s="16"/>
      <c r="D37" s="15">
        <v>1990</v>
      </c>
      <c r="E37" s="15">
        <v>1991</v>
      </c>
      <c r="F37" s="15">
        <v>1992</v>
      </c>
      <c r="G37" s="15">
        <v>1993</v>
      </c>
      <c r="H37" s="15">
        <v>1994</v>
      </c>
      <c r="I37" s="15">
        <v>1995</v>
      </c>
      <c r="J37" s="15">
        <v>1996</v>
      </c>
      <c r="K37" s="15">
        <v>1997</v>
      </c>
      <c r="L37" s="15">
        <v>1998</v>
      </c>
      <c r="M37" s="15">
        <v>1999</v>
      </c>
      <c r="N37" s="15">
        <v>2000</v>
      </c>
      <c r="O37" s="15">
        <v>2001</v>
      </c>
      <c r="P37" s="15">
        <v>2002</v>
      </c>
      <c r="Q37" s="15">
        <v>2003</v>
      </c>
      <c r="R37" s="15">
        <v>2004</v>
      </c>
      <c r="S37" s="15">
        <v>2005</v>
      </c>
      <c r="T37" s="15">
        <v>2006</v>
      </c>
      <c r="U37" s="15">
        <v>2007</v>
      </c>
      <c r="V37" s="15">
        <v>2008</v>
      </c>
      <c r="W37" s="15">
        <v>2009</v>
      </c>
      <c r="X37" s="15">
        <v>2010</v>
      </c>
      <c r="Y37" s="15">
        <v>2011</v>
      </c>
      <c r="Z37" s="15">
        <v>2012</v>
      </c>
      <c r="AA37" s="15">
        <v>2013</v>
      </c>
      <c r="AB37" s="15">
        <v>2014</v>
      </c>
      <c r="AC37" s="15">
        <v>2015</v>
      </c>
      <c r="AD37" s="15">
        <v>2016</v>
      </c>
      <c r="AE37" s="15">
        <v>2017</v>
      </c>
      <c r="AF37" s="15">
        <v>2018</v>
      </c>
      <c r="AG37" s="15">
        <v>2019</v>
      </c>
      <c r="AH37" s="15">
        <v>2020</v>
      </c>
      <c r="AI37" s="15">
        <v>2021</v>
      </c>
      <c r="AJ37" s="15">
        <v>2022</v>
      </c>
      <c r="AK37" s="15">
        <v>2023</v>
      </c>
      <c r="AL37" s="15">
        <v>2024</v>
      </c>
      <c r="AM37" s="15">
        <v>2025</v>
      </c>
      <c r="AN37" s="15">
        <v>2026</v>
      </c>
      <c r="AO37" s="15">
        <v>2027</v>
      </c>
      <c r="AP37" s="15">
        <v>2028</v>
      </c>
      <c r="AQ37" s="15">
        <v>2029</v>
      </c>
      <c r="AR37" s="15">
        <v>2030</v>
      </c>
      <c r="AS37" s="15">
        <v>2031</v>
      </c>
      <c r="AT37" s="15">
        <v>2032</v>
      </c>
      <c r="AU37" s="15">
        <v>2033</v>
      </c>
      <c r="AV37" s="15">
        <v>2034</v>
      </c>
    </row>
    <row r="38" spans="1:48" ht="16" thickBot="1" x14ac:dyDescent="0.25">
      <c r="A38" s="1"/>
      <c r="B38" s="19"/>
      <c r="C38" s="20" t="s">
        <v>7</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row>
    <row r="39" spans="1:48" x14ac:dyDescent="0.2">
      <c r="A39" s="1"/>
      <c r="B39" s="1"/>
      <c r="C39" s="21"/>
      <c r="D39" s="1"/>
      <c r="E39" s="1"/>
      <c r="F39" s="1"/>
      <c r="G39" s="1"/>
      <c r="H39" s="1" t="s">
        <v>47</v>
      </c>
      <c r="I39" s="1"/>
      <c r="J39" s="1"/>
      <c r="K39" s="1"/>
      <c r="L39" s="1"/>
      <c r="M39" s="1"/>
      <c r="N39" s="1"/>
      <c r="O39" s="1"/>
      <c r="P39" s="1"/>
      <c r="Q39" s="1"/>
      <c r="R39" s="1"/>
      <c r="S39" s="1" t="s">
        <v>47</v>
      </c>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1:48" x14ac:dyDescent="0.2">
      <c r="A40" s="1"/>
      <c r="B40" s="22" t="s">
        <v>48</v>
      </c>
      <c r="C40" s="21" t="s">
        <v>32</v>
      </c>
      <c r="D40" s="28"/>
      <c r="E40" s="32">
        <v>4300</v>
      </c>
      <c r="F40" s="32">
        <v>4500</v>
      </c>
      <c r="G40" s="32">
        <v>4600</v>
      </c>
      <c r="H40" s="32">
        <v>4300</v>
      </c>
      <c r="I40" s="32">
        <v>4350</v>
      </c>
      <c r="J40" s="32">
        <v>4050</v>
      </c>
      <c r="K40" s="32">
        <v>3550</v>
      </c>
      <c r="L40" s="32">
        <v>3500</v>
      </c>
      <c r="M40" s="32">
        <v>3400</v>
      </c>
      <c r="N40" s="32">
        <v>3000</v>
      </c>
      <c r="O40" s="32">
        <v>3050</v>
      </c>
      <c r="P40" s="32">
        <v>2900</v>
      </c>
      <c r="Q40" s="32">
        <v>3000</v>
      </c>
      <c r="R40" s="32">
        <v>2900</v>
      </c>
      <c r="S40" s="32">
        <v>2850</v>
      </c>
      <c r="T40" s="32">
        <v>2900</v>
      </c>
      <c r="U40" s="32">
        <v>3050</v>
      </c>
      <c r="V40" s="32">
        <v>3350</v>
      </c>
      <c r="W40" s="32">
        <v>3350</v>
      </c>
      <c r="X40" s="32">
        <v>3050</v>
      </c>
      <c r="Y40" s="32">
        <v>3150</v>
      </c>
      <c r="Z40" s="32">
        <v>3100</v>
      </c>
      <c r="AA40" s="32">
        <v>3000</v>
      </c>
      <c r="AB40" s="32">
        <v>3050</v>
      </c>
      <c r="AC40" s="32">
        <v>3200</v>
      </c>
      <c r="AD40" s="32">
        <v>3300</v>
      </c>
      <c r="AE40" s="32">
        <v>3400</v>
      </c>
      <c r="AF40" s="32">
        <v>3600</v>
      </c>
      <c r="AG40" s="32">
        <v>3550</v>
      </c>
      <c r="AH40" s="32">
        <v>3750</v>
      </c>
      <c r="AI40" s="32">
        <v>3750</v>
      </c>
      <c r="AJ40" s="32">
        <v>3700</v>
      </c>
      <c r="AK40" s="32">
        <v>3600</v>
      </c>
      <c r="AL40" s="32">
        <v>3800</v>
      </c>
      <c r="AM40" s="32">
        <v>3550</v>
      </c>
      <c r="AN40" s="32">
        <v>3578.1752115114332</v>
      </c>
      <c r="AO40" s="32">
        <v>3666.4431244713769</v>
      </c>
      <c r="AP40" s="32">
        <v>3771.9996240882506</v>
      </c>
      <c r="AQ40" s="32">
        <v>3875.79584834146</v>
      </c>
      <c r="AR40" s="32">
        <v>3965.0419067437656</v>
      </c>
      <c r="AS40" s="32">
        <v>4029.130248354611</v>
      </c>
      <c r="AT40" s="32">
        <v>4060.6434508062061</v>
      </c>
      <c r="AU40" s="32">
        <v>4055.6857545139919</v>
      </c>
      <c r="AV40" s="32">
        <v>4012.2844806241683</v>
      </c>
    </row>
    <row r="41" spans="1:48" x14ac:dyDescent="0.2">
      <c r="A41" s="1"/>
      <c r="B41" s="1" t="s">
        <v>49</v>
      </c>
      <c r="C41" s="21" t="s">
        <v>32</v>
      </c>
      <c r="D41" s="28"/>
      <c r="E41" s="32">
        <v>530</v>
      </c>
      <c r="F41" s="32">
        <v>550</v>
      </c>
      <c r="G41" s="32">
        <v>580</v>
      </c>
      <c r="H41" s="32">
        <v>540</v>
      </c>
      <c r="I41" s="32">
        <v>530</v>
      </c>
      <c r="J41" s="32">
        <v>500</v>
      </c>
      <c r="K41" s="32">
        <v>440</v>
      </c>
      <c r="L41" s="32">
        <v>440</v>
      </c>
      <c r="M41" s="32">
        <v>420</v>
      </c>
      <c r="N41" s="32">
        <v>380</v>
      </c>
      <c r="O41" s="32">
        <v>360</v>
      </c>
      <c r="P41" s="32">
        <v>370</v>
      </c>
      <c r="Q41" s="32">
        <v>365</v>
      </c>
      <c r="R41" s="32">
        <v>365</v>
      </c>
      <c r="S41" s="32">
        <v>355</v>
      </c>
      <c r="T41" s="32">
        <v>350</v>
      </c>
      <c r="U41" s="32">
        <v>365</v>
      </c>
      <c r="V41" s="32">
        <v>365</v>
      </c>
      <c r="W41" s="32">
        <v>380</v>
      </c>
      <c r="X41" s="32">
        <v>370</v>
      </c>
      <c r="Y41" s="32">
        <v>375</v>
      </c>
      <c r="Z41" s="32">
        <v>385</v>
      </c>
      <c r="AA41" s="32">
        <v>380</v>
      </c>
      <c r="AB41" s="32">
        <v>390</v>
      </c>
      <c r="AC41" s="32">
        <v>400</v>
      </c>
      <c r="AD41" s="32">
        <v>420</v>
      </c>
      <c r="AE41" s="32">
        <v>415</v>
      </c>
      <c r="AF41" s="32">
        <v>430</v>
      </c>
      <c r="AG41" s="32">
        <v>440</v>
      </c>
      <c r="AH41" s="32">
        <v>450</v>
      </c>
      <c r="AI41" s="32">
        <v>420</v>
      </c>
      <c r="AJ41" s="32">
        <v>430</v>
      </c>
      <c r="AK41" s="32">
        <v>410</v>
      </c>
      <c r="AL41" s="32">
        <v>400</v>
      </c>
      <c r="AM41" s="32">
        <v>430</v>
      </c>
      <c r="AN41" s="32">
        <v>445.8503360422535</v>
      </c>
      <c r="AO41" s="32">
        <v>455.40774280318396</v>
      </c>
      <c r="AP41" s="32">
        <v>460.77495775993862</v>
      </c>
      <c r="AQ41" s="32">
        <v>462.71697147495092</v>
      </c>
      <c r="AR41" s="32">
        <v>462.2989436742871</v>
      </c>
      <c r="AS41" s="32">
        <v>460.66460859013995</v>
      </c>
      <c r="AT41" s="32">
        <v>458.4336429289034</v>
      </c>
      <c r="AU41" s="32">
        <v>455.86974762620878</v>
      </c>
      <c r="AV41" s="32">
        <v>453.10655050752689</v>
      </c>
    </row>
    <row r="42" spans="1:48" x14ac:dyDescent="0.2">
      <c r="A42" s="1"/>
      <c r="B42" s="1" t="s">
        <v>50</v>
      </c>
      <c r="C42" s="21" t="s">
        <v>32</v>
      </c>
      <c r="D42" s="24"/>
      <c r="E42" s="32">
        <v>3770</v>
      </c>
      <c r="F42" s="32">
        <v>3950</v>
      </c>
      <c r="G42" s="32">
        <v>4020</v>
      </c>
      <c r="H42" s="32">
        <v>3760</v>
      </c>
      <c r="I42" s="32">
        <v>3820</v>
      </c>
      <c r="J42" s="32">
        <v>3550</v>
      </c>
      <c r="K42" s="32">
        <v>3110</v>
      </c>
      <c r="L42" s="32">
        <v>3060</v>
      </c>
      <c r="M42" s="32">
        <v>2980</v>
      </c>
      <c r="N42" s="32">
        <v>2620</v>
      </c>
      <c r="O42" s="32">
        <v>2690</v>
      </c>
      <c r="P42" s="32">
        <v>2530</v>
      </c>
      <c r="Q42" s="32">
        <v>2635</v>
      </c>
      <c r="R42" s="32">
        <v>2535</v>
      </c>
      <c r="S42" s="32">
        <v>2495</v>
      </c>
      <c r="T42" s="32">
        <v>2550</v>
      </c>
      <c r="U42" s="32">
        <v>2685</v>
      </c>
      <c r="V42" s="32">
        <v>2985</v>
      </c>
      <c r="W42" s="32">
        <v>2970</v>
      </c>
      <c r="X42" s="32">
        <v>2680</v>
      </c>
      <c r="Y42" s="32">
        <v>2775</v>
      </c>
      <c r="Z42" s="32">
        <v>2715</v>
      </c>
      <c r="AA42" s="32">
        <v>2620</v>
      </c>
      <c r="AB42" s="32">
        <v>2660</v>
      </c>
      <c r="AC42" s="32">
        <v>2800</v>
      </c>
      <c r="AD42" s="32">
        <v>2880</v>
      </c>
      <c r="AE42" s="32">
        <v>2985</v>
      </c>
      <c r="AF42" s="32">
        <v>3170</v>
      </c>
      <c r="AG42" s="32">
        <v>3110</v>
      </c>
      <c r="AH42" s="32">
        <v>3300</v>
      </c>
      <c r="AI42" s="32">
        <v>3330</v>
      </c>
      <c r="AJ42" s="32">
        <v>3270</v>
      </c>
      <c r="AK42" s="32">
        <v>3190</v>
      </c>
      <c r="AL42" s="32">
        <v>3400</v>
      </c>
      <c r="AM42" s="32">
        <v>3120</v>
      </c>
      <c r="AN42" s="32">
        <v>3132.3248754691795</v>
      </c>
      <c r="AO42" s="32">
        <v>3211.0353816681927</v>
      </c>
      <c r="AP42" s="32">
        <v>3311.2246663283122</v>
      </c>
      <c r="AQ42" s="32">
        <v>3413.0788768665088</v>
      </c>
      <c r="AR42" s="32">
        <v>3502.7429630694787</v>
      </c>
      <c r="AS42" s="32">
        <v>3568.4656397644712</v>
      </c>
      <c r="AT42" s="32">
        <v>3602.2098078773029</v>
      </c>
      <c r="AU42" s="32">
        <v>3599.8160068877833</v>
      </c>
      <c r="AV42" s="32">
        <v>3559.1779301166416</v>
      </c>
    </row>
    <row r="43" spans="1:48" x14ac:dyDescent="0.2">
      <c r="A43" s="1"/>
      <c r="B43" s="1"/>
      <c r="C43" s="21"/>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row>
    <row r="44" spans="1:48" x14ac:dyDescent="0.2">
      <c r="A44" s="1"/>
      <c r="B44" s="1" t="s">
        <v>51</v>
      </c>
      <c r="C44" s="21" t="s">
        <v>32</v>
      </c>
      <c r="D44" s="32">
        <v>865</v>
      </c>
      <c r="E44" s="32">
        <v>920</v>
      </c>
      <c r="F44" s="32">
        <v>940</v>
      </c>
      <c r="G44" s="32">
        <v>870</v>
      </c>
      <c r="H44" s="32">
        <v>885</v>
      </c>
      <c r="I44" s="32">
        <v>810</v>
      </c>
      <c r="J44" s="32">
        <v>700</v>
      </c>
      <c r="K44" s="32">
        <v>670</v>
      </c>
      <c r="L44" s="32">
        <v>680</v>
      </c>
      <c r="M44" s="32">
        <v>640</v>
      </c>
      <c r="N44" s="32">
        <v>625</v>
      </c>
      <c r="O44" s="32">
        <v>620</v>
      </c>
      <c r="P44" s="32">
        <v>720</v>
      </c>
      <c r="Q44" s="32">
        <v>735</v>
      </c>
      <c r="R44" s="32">
        <v>695</v>
      </c>
      <c r="S44" s="32">
        <v>700</v>
      </c>
      <c r="T44" s="32">
        <v>710</v>
      </c>
      <c r="U44" s="32">
        <v>755</v>
      </c>
      <c r="V44" s="32">
        <v>740</v>
      </c>
      <c r="W44" s="32">
        <v>730</v>
      </c>
      <c r="X44" s="32">
        <v>700</v>
      </c>
      <c r="Y44" s="32">
        <v>720</v>
      </c>
      <c r="Z44" s="32">
        <v>690</v>
      </c>
      <c r="AA44" s="32">
        <v>655</v>
      </c>
      <c r="AB44" s="32">
        <v>690</v>
      </c>
      <c r="AC44" s="32">
        <v>700</v>
      </c>
      <c r="AD44" s="32">
        <v>725</v>
      </c>
      <c r="AE44" s="32">
        <v>745</v>
      </c>
      <c r="AF44" s="32">
        <v>755</v>
      </c>
      <c r="AG44" s="32">
        <v>763</v>
      </c>
      <c r="AH44" s="32">
        <v>760</v>
      </c>
      <c r="AI44" s="32">
        <v>765</v>
      </c>
      <c r="AJ44" s="32">
        <v>750</v>
      </c>
      <c r="AK44" s="32">
        <v>730</v>
      </c>
      <c r="AL44" s="32">
        <v>745</v>
      </c>
      <c r="AM44" s="32">
        <v>705.78662530162012</v>
      </c>
      <c r="AN44" s="32">
        <v>759.60668734918988</v>
      </c>
      <c r="AO44" s="32">
        <v>788.04222299148705</v>
      </c>
      <c r="AP44" s="32">
        <v>805.18823048772504</v>
      </c>
      <c r="AQ44" s="32">
        <v>814.81702522089779</v>
      </c>
      <c r="AR44" s="32">
        <v>818.30100184220419</v>
      </c>
      <c r="AS44" s="32">
        <v>817.55105910322641</v>
      </c>
      <c r="AT44" s="32">
        <v>814.61905858204898</v>
      </c>
      <c r="AU44" s="32">
        <v>810.61670157159074</v>
      </c>
      <c r="AV44" s="32">
        <v>806.01706809577411</v>
      </c>
    </row>
    <row r="45" spans="1:48" x14ac:dyDescent="0.2">
      <c r="A45" s="1"/>
      <c r="B45" s="1" t="s">
        <v>52</v>
      </c>
      <c r="C45" s="21" t="s">
        <v>198</v>
      </c>
      <c r="D45" s="35">
        <v>0</v>
      </c>
      <c r="E45" s="35">
        <v>0</v>
      </c>
      <c r="F45" s="35">
        <v>0</v>
      </c>
      <c r="G45" s="35">
        <v>8.18</v>
      </c>
      <c r="H45" s="35">
        <v>8.23</v>
      </c>
      <c r="I45" s="35">
        <v>8.33</v>
      </c>
      <c r="J45" s="35">
        <v>8.49</v>
      </c>
      <c r="K45" s="35">
        <v>8.5</v>
      </c>
      <c r="L45" s="35">
        <v>8.5</v>
      </c>
      <c r="M45" s="35">
        <v>8.64</v>
      </c>
      <c r="N45" s="35">
        <v>8.84</v>
      </c>
      <c r="O45" s="35">
        <v>8.75</v>
      </c>
      <c r="P45" s="35">
        <v>8.9600000000000009</v>
      </c>
      <c r="Q45" s="35">
        <v>8.86</v>
      </c>
      <c r="R45" s="35">
        <v>8.93</v>
      </c>
      <c r="S45" s="35">
        <v>9.0500000000000007</v>
      </c>
      <c r="T45" s="35">
        <v>9.18</v>
      </c>
      <c r="U45" s="35">
        <v>9.43</v>
      </c>
      <c r="V45" s="35">
        <v>9.65</v>
      </c>
      <c r="W45" s="35">
        <v>9.92</v>
      </c>
      <c r="X45" s="35">
        <v>10.14</v>
      </c>
      <c r="Y45" s="35">
        <v>10.33</v>
      </c>
      <c r="Z45" s="35">
        <v>10.49</v>
      </c>
      <c r="AA45" s="35">
        <v>10.71</v>
      </c>
      <c r="AB45" s="35">
        <v>10.74</v>
      </c>
      <c r="AC45" s="35">
        <v>11.112857142857143</v>
      </c>
      <c r="AD45" s="35">
        <v>11.413793103448276</v>
      </c>
      <c r="AE45" s="35">
        <v>11.590604026845638</v>
      </c>
      <c r="AF45" s="35">
        <v>11.43841059602649</v>
      </c>
      <c r="AG45" s="35">
        <v>11.598951507208389</v>
      </c>
      <c r="AH45" s="35">
        <v>11.521052631578947</v>
      </c>
      <c r="AI45" s="35">
        <v>11.698039215686274</v>
      </c>
      <c r="AJ45" s="35">
        <v>11.513333333333334</v>
      </c>
      <c r="AK45" s="35">
        <v>11.578082191780823</v>
      </c>
      <c r="AL45" s="35">
        <v>11.900671140939597</v>
      </c>
      <c r="AM45" s="35">
        <v>11.862801894819553</v>
      </c>
      <c r="AN45" s="35">
        <v>11.932188397887037</v>
      </c>
      <c r="AO45" s="35">
        <v>12.001574900954523</v>
      </c>
      <c r="AP45" s="35">
        <v>12.070961404022007</v>
      </c>
      <c r="AQ45" s="35">
        <v>12.140347907089494</v>
      </c>
      <c r="AR45" s="35">
        <v>12.209734410156976</v>
      </c>
      <c r="AS45" s="35">
        <v>12.27912091322446</v>
      </c>
      <c r="AT45" s="35">
        <v>12.348507416291946</v>
      </c>
      <c r="AU45" s="35">
        <v>12.417893919359431</v>
      </c>
      <c r="AV45" s="35">
        <v>12.487280422426915</v>
      </c>
    </row>
    <row r="46" spans="1:48" x14ac:dyDescent="0.2">
      <c r="A46" s="1"/>
      <c r="B46" s="1" t="s">
        <v>53</v>
      </c>
      <c r="C46" s="21" t="s">
        <v>32</v>
      </c>
      <c r="D46" s="32">
        <v>6900</v>
      </c>
      <c r="E46" s="32">
        <v>7370</v>
      </c>
      <c r="F46" s="32">
        <v>7590</v>
      </c>
      <c r="G46" s="32">
        <v>7113</v>
      </c>
      <c r="H46" s="32">
        <v>7280</v>
      </c>
      <c r="I46" s="32">
        <v>6751</v>
      </c>
      <c r="J46" s="32">
        <v>5942</v>
      </c>
      <c r="K46" s="32">
        <v>5696</v>
      </c>
      <c r="L46" s="32">
        <v>5781</v>
      </c>
      <c r="M46" s="32">
        <v>5528</v>
      </c>
      <c r="N46" s="32">
        <v>5525</v>
      </c>
      <c r="O46" s="32">
        <v>5425</v>
      </c>
      <c r="P46" s="32">
        <v>6453</v>
      </c>
      <c r="Q46" s="32">
        <v>6515</v>
      </c>
      <c r="R46" s="32">
        <v>6204</v>
      </c>
      <c r="S46" s="32">
        <v>6336</v>
      </c>
      <c r="T46" s="32">
        <v>6515</v>
      </c>
      <c r="U46" s="32">
        <v>7120</v>
      </c>
      <c r="V46" s="32">
        <v>7142</v>
      </c>
      <c r="W46" s="32">
        <v>7245</v>
      </c>
      <c r="X46" s="32">
        <v>7097</v>
      </c>
      <c r="Y46" s="32">
        <v>7436</v>
      </c>
      <c r="Z46" s="32">
        <v>7237</v>
      </c>
      <c r="AA46" s="32">
        <v>7017</v>
      </c>
      <c r="AB46" s="32">
        <v>7414</v>
      </c>
      <c r="AC46" s="32">
        <v>7779</v>
      </c>
      <c r="AD46" s="32">
        <v>8275</v>
      </c>
      <c r="AE46" s="32">
        <v>8635</v>
      </c>
      <c r="AF46" s="32">
        <v>8636</v>
      </c>
      <c r="AG46" s="32">
        <v>8850</v>
      </c>
      <c r="AH46" s="32">
        <v>8756</v>
      </c>
      <c r="AI46" s="32">
        <v>8949</v>
      </c>
      <c r="AJ46" s="32">
        <v>8635</v>
      </c>
      <c r="AK46" s="32">
        <v>8452</v>
      </c>
      <c r="AL46" s="32">
        <v>8866</v>
      </c>
      <c r="AM46" s="32">
        <v>8372.6069159663566</v>
      </c>
      <c r="AN46" s="32">
        <v>9063.7701017454092</v>
      </c>
      <c r="AO46" s="32">
        <v>9457.7477643470393</v>
      </c>
      <c r="AP46" s="32">
        <v>9719.3960531901048</v>
      </c>
      <c r="AQ46" s="32">
        <v>9892.1621668014141</v>
      </c>
      <c r="AR46" s="32">
        <v>9991.237900058688</v>
      </c>
      <c r="AS46" s="32">
        <v>10038.808307463234</v>
      </c>
      <c r="AT46" s="32">
        <v>10059.329486353196</v>
      </c>
      <c r="AU46" s="32">
        <v>10066.152209377055</v>
      </c>
      <c r="AV46" s="32">
        <v>10064.961154574301</v>
      </c>
    </row>
    <row r="47" spans="1:48" x14ac:dyDescent="0.2">
      <c r="A47" s="1"/>
      <c r="B47" s="1"/>
      <c r="C47" s="21"/>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row>
    <row r="48" spans="1:48" x14ac:dyDescent="0.2">
      <c r="A48" s="1"/>
      <c r="B48" s="1" t="s">
        <v>38</v>
      </c>
      <c r="C48" s="21" t="s">
        <v>32</v>
      </c>
      <c r="D48" s="32">
        <v>430</v>
      </c>
      <c r="E48" s="32">
        <v>460</v>
      </c>
      <c r="F48" s="32">
        <v>500</v>
      </c>
      <c r="G48" s="32">
        <v>420</v>
      </c>
      <c r="H48" s="32">
        <v>440</v>
      </c>
      <c r="I48" s="32">
        <v>390</v>
      </c>
      <c r="J48" s="32">
        <v>280</v>
      </c>
      <c r="K48" s="32">
        <v>275</v>
      </c>
      <c r="L48" s="32">
        <v>270</v>
      </c>
      <c r="M48" s="32">
        <v>630</v>
      </c>
      <c r="N48" s="32">
        <v>730</v>
      </c>
      <c r="O48" s="32">
        <v>750</v>
      </c>
      <c r="P48" s="32">
        <v>900</v>
      </c>
      <c r="Q48" s="32">
        <v>900</v>
      </c>
      <c r="R48" s="32">
        <v>1000</v>
      </c>
      <c r="S48" s="32">
        <v>750</v>
      </c>
      <c r="T48" s="32">
        <v>800</v>
      </c>
      <c r="U48" s="32">
        <v>850</v>
      </c>
      <c r="V48" s="32">
        <v>600</v>
      </c>
      <c r="W48" s="32">
        <v>420</v>
      </c>
      <c r="X48" s="32">
        <v>380</v>
      </c>
      <c r="Y48" s="32">
        <v>340</v>
      </c>
      <c r="Z48" s="32">
        <v>390</v>
      </c>
      <c r="AA48" s="32">
        <v>350</v>
      </c>
      <c r="AB48" s="32">
        <v>385</v>
      </c>
      <c r="AC48" s="32">
        <v>415</v>
      </c>
      <c r="AD48" s="32">
        <v>413</v>
      </c>
      <c r="AE48" s="32">
        <v>550</v>
      </c>
      <c r="AF48" s="32">
        <v>620</v>
      </c>
      <c r="AG48" s="32">
        <v>604</v>
      </c>
      <c r="AH48" s="32">
        <v>593</v>
      </c>
      <c r="AI48" s="32">
        <v>1576</v>
      </c>
      <c r="AJ48" s="32">
        <v>895</v>
      </c>
      <c r="AK48" s="32">
        <v>892</v>
      </c>
      <c r="AL48" s="32">
        <v>833</v>
      </c>
      <c r="AM48" s="32">
        <v>895.9065934065934</v>
      </c>
      <c r="AN48" s="32">
        <v>958.8131868131868</v>
      </c>
      <c r="AO48" s="32">
        <v>1021.7197802197802</v>
      </c>
      <c r="AP48" s="32">
        <v>1084.6263736263736</v>
      </c>
      <c r="AQ48" s="32">
        <v>1147.532967032967</v>
      </c>
      <c r="AR48" s="32">
        <v>1210.4395604395604</v>
      </c>
      <c r="AS48" s="32">
        <v>1273.3461538461538</v>
      </c>
      <c r="AT48" s="32">
        <v>1336.2527472527472</v>
      </c>
      <c r="AU48" s="32">
        <v>1399.1593406593406</v>
      </c>
      <c r="AV48" s="32">
        <v>1462.065934065934</v>
      </c>
    </row>
    <row r="49" spans="1:48" x14ac:dyDescent="0.2">
      <c r="A49" s="1"/>
      <c r="B49" s="1" t="s">
        <v>39</v>
      </c>
      <c r="C49" s="21" t="s">
        <v>32</v>
      </c>
      <c r="D49" s="32">
        <v>6917</v>
      </c>
      <c r="E49" s="32">
        <v>7313</v>
      </c>
      <c r="F49" s="32">
        <v>7658</v>
      </c>
      <c r="G49" s="32">
        <v>7521</v>
      </c>
      <c r="H49" s="32">
        <v>7383</v>
      </c>
      <c r="I49" s="32">
        <v>7169</v>
      </c>
      <c r="J49" s="32">
        <v>6460</v>
      </c>
      <c r="K49" s="32">
        <v>5754</v>
      </c>
      <c r="L49" s="32">
        <v>5889</v>
      </c>
      <c r="M49" s="32">
        <v>6306</v>
      </c>
      <c r="N49" s="32">
        <v>5964</v>
      </c>
      <c r="O49" s="32">
        <v>6054</v>
      </c>
      <c r="P49" s="32">
        <v>6997</v>
      </c>
      <c r="Q49" s="32">
        <v>7264</v>
      </c>
      <c r="R49" s="32">
        <v>7008</v>
      </c>
      <c r="S49" s="32">
        <v>6805</v>
      </c>
      <c r="T49" s="32">
        <v>6884</v>
      </c>
      <c r="U49" s="32">
        <v>7349</v>
      </c>
      <c r="V49" s="32">
        <v>7451</v>
      </c>
      <c r="W49" s="32">
        <v>7688</v>
      </c>
      <c r="X49" s="32">
        <v>7096</v>
      </c>
      <c r="Y49" s="32">
        <v>7530</v>
      </c>
      <c r="Z49" s="32">
        <v>7401</v>
      </c>
      <c r="AA49" s="32">
        <v>6935</v>
      </c>
      <c r="AB49" s="32">
        <v>7247</v>
      </c>
      <c r="AC49" s="32">
        <v>7651</v>
      </c>
      <c r="AD49" s="32">
        <v>8085</v>
      </c>
      <c r="AE49" s="32">
        <v>8527</v>
      </c>
      <c r="AF49" s="32">
        <v>8838</v>
      </c>
      <c r="AG49" s="32">
        <v>8771</v>
      </c>
      <c r="AH49" s="32">
        <v>8736</v>
      </c>
      <c r="AI49" s="32">
        <v>10017</v>
      </c>
      <c r="AJ49" s="32">
        <v>8982</v>
      </c>
      <c r="AK49" s="32">
        <v>8441</v>
      </c>
      <c r="AL49" s="32">
        <v>9296</v>
      </c>
      <c r="AM49" s="32">
        <v>8610.9639500887097</v>
      </c>
      <c r="AN49" s="32">
        <v>9268.8946210882314</v>
      </c>
      <c r="AO49" s="32">
        <v>9687.916441716432</v>
      </c>
      <c r="AP49" s="32">
        <v>10000.618069802877</v>
      </c>
      <c r="AQ49" s="32">
        <v>10241.933616257687</v>
      </c>
      <c r="AR49" s="32">
        <v>10424.043691163719</v>
      </c>
      <c r="AS49" s="32">
        <v>10564.753824516578</v>
      </c>
      <c r="AT49" s="32">
        <v>10683.719986566644</v>
      </c>
      <c r="AU49" s="32">
        <v>10791.675748345428</v>
      </c>
      <c r="AV49" s="32">
        <v>10893.190476386699</v>
      </c>
    </row>
    <row r="50" spans="1:48" x14ac:dyDescent="0.2">
      <c r="A50" s="1"/>
      <c r="B50" s="1" t="s">
        <v>42</v>
      </c>
      <c r="C50" s="21" t="s">
        <v>32</v>
      </c>
      <c r="D50" s="32">
        <v>3</v>
      </c>
      <c r="E50" s="32">
        <v>2</v>
      </c>
      <c r="F50" s="32">
        <v>2</v>
      </c>
      <c r="G50" s="32">
        <v>2</v>
      </c>
      <c r="H50" s="32">
        <v>2</v>
      </c>
      <c r="I50" s="32">
        <v>2</v>
      </c>
      <c r="J50" s="32">
        <v>2</v>
      </c>
      <c r="K50" s="32">
        <v>2</v>
      </c>
      <c r="L50" s="32">
        <v>2</v>
      </c>
      <c r="M50" s="32">
        <v>2</v>
      </c>
      <c r="N50" s="32">
        <v>1</v>
      </c>
      <c r="O50" s="32">
        <v>1</v>
      </c>
      <c r="P50" s="32">
        <v>1</v>
      </c>
      <c r="Q50" s="32">
        <v>1</v>
      </c>
      <c r="R50" s="32">
        <v>1</v>
      </c>
      <c r="S50" s="32">
        <v>1</v>
      </c>
      <c r="T50" s="32">
        <v>1</v>
      </c>
      <c r="U50" s="32">
        <v>1</v>
      </c>
      <c r="V50" s="32">
        <v>1</v>
      </c>
      <c r="W50" s="32">
        <v>2</v>
      </c>
      <c r="X50" s="32">
        <v>1</v>
      </c>
      <c r="Y50" s="32">
        <v>1</v>
      </c>
      <c r="Z50" s="32">
        <v>1</v>
      </c>
      <c r="AA50" s="32">
        <v>2</v>
      </c>
      <c r="AB50" s="32">
        <v>2</v>
      </c>
      <c r="AC50" s="32">
        <v>3</v>
      </c>
      <c r="AD50" s="32">
        <v>3</v>
      </c>
      <c r="AE50" s="32">
        <v>3</v>
      </c>
      <c r="AF50" s="32">
        <v>3</v>
      </c>
      <c r="AG50" s="32">
        <v>3</v>
      </c>
      <c r="AH50" s="32">
        <v>3</v>
      </c>
      <c r="AI50" s="32">
        <v>3</v>
      </c>
      <c r="AJ50" s="32">
        <v>3</v>
      </c>
      <c r="AK50" s="32">
        <v>3</v>
      </c>
      <c r="AL50" s="32">
        <v>3</v>
      </c>
      <c r="AM50" s="32">
        <v>3</v>
      </c>
      <c r="AN50" s="32">
        <v>3</v>
      </c>
      <c r="AO50" s="32">
        <v>3</v>
      </c>
      <c r="AP50" s="32">
        <v>3</v>
      </c>
      <c r="AQ50" s="32">
        <v>3</v>
      </c>
      <c r="AR50" s="32">
        <v>3</v>
      </c>
      <c r="AS50" s="32">
        <v>3</v>
      </c>
      <c r="AT50" s="32">
        <v>3</v>
      </c>
      <c r="AU50" s="32">
        <v>3</v>
      </c>
      <c r="AV50" s="32">
        <v>3</v>
      </c>
    </row>
    <row r="51" spans="1:48" x14ac:dyDescent="0.2">
      <c r="A51" s="1"/>
      <c r="B51" s="1" t="s">
        <v>54</v>
      </c>
      <c r="C51" s="21" t="s">
        <v>32</v>
      </c>
      <c r="D51" s="32">
        <v>310</v>
      </c>
      <c r="E51" s="32">
        <v>315</v>
      </c>
      <c r="F51" s="32">
        <v>330</v>
      </c>
      <c r="G51" s="32">
        <v>310</v>
      </c>
      <c r="H51" s="32">
        <v>285</v>
      </c>
      <c r="I51" s="32">
        <v>270</v>
      </c>
      <c r="J51" s="32">
        <v>260</v>
      </c>
      <c r="K51" s="32">
        <v>265</v>
      </c>
      <c r="L51" s="32">
        <v>260</v>
      </c>
      <c r="M51" s="32">
        <v>250</v>
      </c>
      <c r="N51" s="32">
        <v>240</v>
      </c>
      <c r="O51" s="32">
        <v>270</v>
      </c>
      <c r="P51" s="32">
        <v>255</v>
      </c>
      <c r="Q51" s="32">
        <v>250</v>
      </c>
      <c r="R51" s="32">
        <v>245</v>
      </c>
      <c r="S51" s="32">
        <v>230</v>
      </c>
      <c r="T51" s="32">
        <v>280</v>
      </c>
      <c r="U51" s="32">
        <v>320</v>
      </c>
      <c r="V51" s="32">
        <v>290</v>
      </c>
      <c r="W51" s="32">
        <v>275</v>
      </c>
      <c r="X51" s="32">
        <v>280</v>
      </c>
      <c r="Y51" s="32">
        <v>295</v>
      </c>
      <c r="Z51" s="32">
        <v>325</v>
      </c>
      <c r="AA51" s="32">
        <v>380</v>
      </c>
      <c r="AB51" s="32">
        <v>400</v>
      </c>
      <c r="AC51" s="32">
        <v>440</v>
      </c>
      <c r="AD51" s="32">
        <v>500</v>
      </c>
      <c r="AE51" s="32">
        <v>455</v>
      </c>
      <c r="AF51" s="32">
        <v>465</v>
      </c>
      <c r="AG51" s="32">
        <v>480</v>
      </c>
      <c r="AH51" s="32">
        <v>610</v>
      </c>
      <c r="AI51" s="32">
        <v>555</v>
      </c>
      <c r="AJ51" s="32">
        <v>645</v>
      </c>
      <c r="AK51" s="32">
        <v>700</v>
      </c>
      <c r="AL51" s="32">
        <v>650</v>
      </c>
      <c r="AM51" s="32">
        <v>626.37434777280657</v>
      </c>
      <c r="AN51" s="32">
        <v>662.4207545104191</v>
      </c>
      <c r="AO51" s="32">
        <v>682.99460323351332</v>
      </c>
      <c r="AP51" s="32">
        <v>696.6081327603921</v>
      </c>
      <c r="AQ51" s="32">
        <v>705.51545917438796</v>
      </c>
      <c r="AR51" s="32">
        <v>710.5454277236845</v>
      </c>
      <c r="AS51" s="32">
        <v>712.88743434121568</v>
      </c>
      <c r="AT51" s="32">
        <v>713.81994333151317</v>
      </c>
      <c r="AU51" s="32">
        <v>714.03707558079054</v>
      </c>
      <c r="AV51" s="32">
        <v>713.83547183672647</v>
      </c>
    </row>
    <row r="52" spans="1:48" x14ac:dyDescent="0.2">
      <c r="A52" s="1"/>
      <c r="B52" s="1"/>
      <c r="C52" s="21"/>
      <c r="D52" s="1"/>
      <c r="E52" s="1"/>
      <c r="F52" s="1"/>
      <c r="G52" s="1"/>
      <c r="H52" s="1"/>
      <c r="I52" s="1"/>
      <c r="J52" s="1"/>
      <c r="K52" s="1"/>
      <c r="L52" s="1"/>
      <c r="M52" s="1"/>
      <c r="N52" s="1"/>
      <c r="O52" s="1"/>
      <c r="P52" s="1"/>
      <c r="Q52" s="1"/>
      <c r="R52" s="1"/>
      <c r="S52" s="1"/>
      <c r="T52" s="1"/>
      <c r="U52" s="1"/>
      <c r="V52" s="1"/>
      <c r="W52" s="1"/>
      <c r="X52" s="1"/>
      <c r="Y52" s="1"/>
      <c r="Z52" s="1"/>
      <c r="AA52" s="1"/>
      <c r="AB52" s="1"/>
      <c r="AC52" s="1"/>
      <c r="AD52" s="32"/>
      <c r="AE52" s="32"/>
      <c r="AF52" s="32"/>
      <c r="AG52" s="32"/>
      <c r="AH52" s="32"/>
      <c r="AI52" s="32"/>
      <c r="AJ52" s="32"/>
      <c r="AK52" s="32"/>
      <c r="AL52" s="32"/>
      <c r="AM52" s="1"/>
      <c r="AN52" s="1"/>
      <c r="AO52" s="1"/>
      <c r="AP52" s="1"/>
      <c r="AQ52" s="1"/>
      <c r="AR52" s="1"/>
      <c r="AS52" s="1"/>
      <c r="AT52" s="1"/>
      <c r="AU52" s="1"/>
      <c r="AV52" s="1"/>
    </row>
    <row r="53" spans="1:48" x14ac:dyDescent="0.2">
      <c r="A53" s="1"/>
      <c r="B53" s="22" t="s">
        <v>194</v>
      </c>
      <c r="C53" s="21" t="s">
        <v>44</v>
      </c>
      <c r="D53" s="32">
        <v>241</v>
      </c>
      <c r="E53" s="32">
        <v>246</v>
      </c>
      <c r="F53" s="32">
        <v>245</v>
      </c>
      <c r="G53" s="32">
        <v>249</v>
      </c>
      <c r="H53" s="32">
        <v>249</v>
      </c>
      <c r="I53" s="32">
        <v>249</v>
      </c>
      <c r="J53" s="32">
        <v>250</v>
      </c>
      <c r="K53" s="32">
        <v>255</v>
      </c>
      <c r="L53" s="32">
        <v>255</v>
      </c>
      <c r="M53" s="32">
        <v>259</v>
      </c>
      <c r="N53" s="32">
        <v>262</v>
      </c>
      <c r="O53" s="32">
        <v>263</v>
      </c>
      <c r="P53" s="32">
        <v>263</v>
      </c>
      <c r="Q53" s="32">
        <v>265</v>
      </c>
      <c r="R53" s="32">
        <v>265</v>
      </c>
      <c r="S53" s="32">
        <v>269</v>
      </c>
      <c r="T53" s="32">
        <v>270</v>
      </c>
      <c r="U53" s="32">
        <v>269</v>
      </c>
      <c r="V53" s="32">
        <v>267</v>
      </c>
      <c r="W53" s="32">
        <v>269</v>
      </c>
      <c r="X53" s="32">
        <v>272</v>
      </c>
      <c r="Y53" s="32">
        <v>273</v>
      </c>
      <c r="Z53" s="32">
        <v>273</v>
      </c>
      <c r="AA53" s="32">
        <v>273</v>
      </c>
      <c r="AB53" s="32">
        <v>282</v>
      </c>
      <c r="AC53" s="32">
        <v>279</v>
      </c>
      <c r="AD53" s="32">
        <v>280</v>
      </c>
      <c r="AE53" s="32">
        <v>279</v>
      </c>
      <c r="AF53" s="32">
        <v>282</v>
      </c>
      <c r="AG53" s="32">
        <v>284</v>
      </c>
      <c r="AH53" s="32">
        <v>287</v>
      </c>
      <c r="AI53" s="32">
        <v>286</v>
      </c>
      <c r="AJ53" s="32">
        <v>288</v>
      </c>
      <c r="AK53" s="32">
        <v>288</v>
      </c>
      <c r="AL53" s="32">
        <v>290</v>
      </c>
      <c r="AM53" s="32">
        <v>291.37762237762234</v>
      </c>
      <c r="AN53" s="32">
        <v>292.75524475524475</v>
      </c>
      <c r="AO53" s="32">
        <v>294.13286713286715</v>
      </c>
      <c r="AP53" s="32">
        <v>295.51048951048949</v>
      </c>
      <c r="AQ53" s="32">
        <v>296.88811188811189</v>
      </c>
      <c r="AR53" s="32">
        <v>298.26573426573424</v>
      </c>
      <c r="AS53" s="32">
        <v>299.64335664335664</v>
      </c>
      <c r="AT53" s="32">
        <v>301.02097902097904</v>
      </c>
      <c r="AU53" s="32">
        <v>302.39860139860139</v>
      </c>
      <c r="AV53" s="32">
        <v>303.77622377622379</v>
      </c>
    </row>
    <row r="54" spans="1:48" x14ac:dyDescent="0.2">
      <c r="A54" s="1"/>
      <c r="B54" s="1"/>
      <c r="C54" s="2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x14ac:dyDescent="0.2">
      <c r="A55" s="1"/>
      <c r="B55" s="22" t="s">
        <v>45</v>
      </c>
      <c r="C55" s="21" t="s">
        <v>46</v>
      </c>
      <c r="D55" s="32">
        <v>1635.5360000000001</v>
      </c>
      <c r="E55" s="32">
        <v>1770.7149999999999</v>
      </c>
      <c r="F55" s="32">
        <v>1846.165</v>
      </c>
      <c r="G55" s="32">
        <v>1852.15</v>
      </c>
      <c r="H55" s="32">
        <v>1816.7449999999999</v>
      </c>
      <c r="I55" s="32">
        <v>1766.64</v>
      </c>
      <c r="J55" s="32">
        <v>1594.115</v>
      </c>
      <c r="K55" s="32">
        <v>1446.9549999999999</v>
      </c>
      <c r="L55" s="32">
        <v>1482.7249999999999</v>
      </c>
      <c r="M55" s="32">
        <v>1619.09</v>
      </c>
      <c r="N55" s="32">
        <v>1530.17</v>
      </c>
      <c r="O55" s="32">
        <v>1505.1</v>
      </c>
      <c r="P55" s="32">
        <v>1539.64</v>
      </c>
      <c r="Q55" s="32">
        <v>1460.45</v>
      </c>
      <c r="R55" s="32">
        <v>1421.47</v>
      </c>
      <c r="S55" s="32">
        <v>1387.846</v>
      </c>
      <c r="T55" s="32">
        <v>1425.925</v>
      </c>
      <c r="U55" s="32">
        <v>1441.75</v>
      </c>
      <c r="V55" s="32">
        <v>1383.3589999999999</v>
      </c>
      <c r="W55" s="32">
        <v>1397.1510000000001</v>
      </c>
      <c r="X55" s="32">
        <v>1342.921</v>
      </c>
      <c r="Y55" s="32">
        <v>1337.5170000000001</v>
      </c>
      <c r="Z55" s="32">
        <v>1255.1859999999999</v>
      </c>
      <c r="AA55" s="32">
        <v>1174.998</v>
      </c>
      <c r="AB55" s="32">
        <v>1204.9860000000001</v>
      </c>
      <c r="AC55" s="32">
        <v>1286.4459999999999</v>
      </c>
      <c r="AD55" s="32">
        <v>1325.096</v>
      </c>
      <c r="AE55" s="32">
        <v>1372.876</v>
      </c>
      <c r="AF55" s="32">
        <v>1543.0519999999999</v>
      </c>
      <c r="AG55" s="32">
        <v>1581.518</v>
      </c>
      <c r="AH55" s="32">
        <v>1587.664</v>
      </c>
      <c r="AI55" s="32">
        <v>1726.67</v>
      </c>
      <c r="AJ55" s="32">
        <v>1509.0820000000001</v>
      </c>
      <c r="AK55" s="32">
        <v>1502.374</v>
      </c>
      <c r="AL55" s="32">
        <v>1610.0340000000001</v>
      </c>
      <c r="AM55" s="32">
        <v>1475.0060063598562</v>
      </c>
      <c r="AN55" s="32">
        <v>1582.2001163515872</v>
      </c>
      <c r="AO55" s="32">
        <v>1646.0205575649652</v>
      </c>
      <c r="AP55" s="32">
        <v>1690.524110785005</v>
      </c>
      <c r="AQ55" s="32">
        <v>1721.9770422223392</v>
      </c>
      <c r="AR55" s="32">
        <v>1742.4954347628313</v>
      </c>
      <c r="AS55" s="32">
        <v>1755.2887236668696</v>
      </c>
      <c r="AT55" s="32">
        <v>1763.9692663095636</v>
      </c>
      <c r="AU55" s="32">
        <v>1770.5197686297922</v>
      </c>
      <c r="AV55" s="32">
        <v>1775.7837597014545</v>
      </c>
    </row>
    <row r="56" spans="1:48" x14ac:dyDescent="0.2">
      <c r="A56" s="1"/>
      <c r="B56" s="1"/>
      <c r="C56" s="2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x14ac:dyDescent="0.2">
      <c r="A57" s="1"/>
      <c r="B57" s="22" t="s">
        <v>199</v>
      </c>
      <c r="C57" s="21" t="s">
        <v>23</v>
      </c>
      <c r="D57" s="25">
        <v>57.750833333333333</v>
      </c>
      <c r="E57" s="25">
        <v>51.785833333333336</v>
      </c>
      <c r="F57" s="25">
        <v>44.869166666666665</v>
      </c>
      <c r="G57" s="25">
        <v>48.165833333333332</v>
      </c>
      <c r="H57" s="25">
        <v>42.002499999999998</v>
      </c>
      <c r="I57" s="25">
        <v>44.624166666666667</v>
      </c>
      <c r="J57" s="25">
        <v>56.535833333333336</v>
      </c>
      <c r="K57" s="25">
        <v>54.300000000000011</v>
      </c>
      <c r="L57" s="25">
        <v>34.718333333333334</v>
      </c>
      <c r="M57" s="25">
        <v>33.999999999999993</v>
      </c>
      <c r="N57" s="25">
        <v>44.693333333333335</v>
      </c>
      <c r="O57" s="25">
        <v>45.807499999999997</v>
      </c>
      <c r="P57" s="25">
        <v>34.913816666666669</v>
      </c>
      <c r="Q57" s="25">
        <v>39.451866666666668</v>
      </c>
      <c r="R57" s="25">
        <v>52.498683333333332</v>
      </c>
      <c r="S57" s="25">
        <v>50.015366666666665</v>
      </c>
      <c r="T57" s="25">
        <v>47.256400000000006</v>
      </c>
      <c r="U57" s="25">
        <v>47.089283333333334</v>
      </c>
      <c r="V57" s="25">
        <v>47.832983333333345</v>
      </c>
      <c r="W57" s="25">
        <v>41.237733333333338</v>
      </c>
      <c r="X57" s="25">
        <v>55.059699999999999</v>
      </c>
      <c r="Y57" s="25">
        <v>66.114683333333318</v>
      </c>
      <c r="Z57" s="25">
        <v>61.127700000000004</v>
      </c>
      <c r="AA57" s="25">
        <v>64.046383333333338</v>
      </c>
      <c r="AB57" s="25">
        <v>76.033150000000006</v>
      </c>
      <c r="AC57" s="25">
        <v>50.230583333333335</v>
      </c>
      <c r="AD57" s="25">
        <v>46.16</v>
      </c>
      <c r="AE57" s="25">
        <v>50.48</v>
      </c>
      <c r="AF57" s="25">
        <v>45.93</v>
      </c>
      <c r="AG57" s="25">
        <v>47.95</v>
      </c>
      <c r="AH57" s="25">
        <v>47.154675000000005</v>
      </c>
      <c r="AI57" s="25">
        <v>67.529525000000007</v>
      </c>
      <c r="AJ57" s="25">
        <v>72.088925000000003</v>
      </c>
      <c r="AK57" s="25">
        <v>61.848799999999997</v>
      </c>
      <c r="AL57" s="25">
        <v>63.405375000000006</v>
      </c>
      <c r="AM57" s="25">
        <v>69.909775469406398</v>
      </c>
      <c r="AN57" s="25">
        <v>68.285081778535584</v>
      </c>
      <c r="AO57" s="25">
        <v>68.347228310208763</v>
      </c>
      <c r="AP57" s="25">
        <v>67.515009984885126</v>
      </c>
      <c r="AQ57" s="25">
        <v>67.306831402673467</v>
      </c>
      <c r="AR57" s="25">
        <v>67.544393392651997</v>
      </c>
      <c r="AS57" s="25">
        <v>67.859820425887861</v>
      </c>
      <c r="AT57" s="25">
        <v>68.371825128821996</v>
      </c>
      <c r="AU57" s="25">
        <v>68.945184002426913</v>
      </c>
      <c r="AV57" s="25">
        <v>69.519353111479376</v>
      </c>
    </row>
    <row r="58" spans="1:48" ht="16" thickBot="1" x14ac:dyDescent="0.25">
      <c r="A58" s="1"/>
      <c r="B58" s="27"/>
      <c r="C58" s="29"/>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row>
    <row r="59" spans="1:48" x14ac:dyDescent="0.2">
      <c r="A59" s="1"/>
      <c r="B59" s="1"/>
      <c r="C59" s="2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x14ac:dyDescent="0.2">
      <c r="A60" s="1"/>
      <c r="B60" s="1"/>
      <c r="C60" s="2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x14ac:dyDescent="0.2">
      <c r="A61" s="1"/>
      <c r="B61" s="15" t="str">
        <f>+TOC!A90&amp;" Poultry"</f>
        <v>Nebraska Poultry</v>
      </c>
      <c r="C61" s="16"/>
      <c r="D61" s="15">
        <v>1990</v>
      </c>
      <c r="E61" s="15">
        <v>1991</v>
      </c>
      <c r="F61" s="15">
        <v>1992</v>
      </c>
      <c r="G61" s="15">
        <v>1993</v>
      </c>
      <c r="H61" s="15">
        <v>1994</v>
      </c>
      <c r="I61" s="15">
        <v>1995</v>
      </c>
      <c r="J61" s="15">
        <v>1996</v>
      </c>
      <c r="K61" s="15">
        <v>1997</v>
      </c>
      <c r="L61" s="15">
        <v>1998</v>
      </c>
      <c r="M61" s="15">
        <v>1999</v>
      </c>
      <c r="N61" s="15">
        <v>2000</v>
      </c>
      <c r="O61" s="15">
        <v>2001</v>
      </c>
      <c r="P61" s="15">
        <v>2002</v>
      </c>
      <c r="Q61" s="15">
        <v>2003</v>
      </c>
      <c r="R61" s="15">
        <v>2004</v>
      </c>
      <c r="S61" s="15">
        <v>2005</v>
      </c>
      <c r="T61" s="15">
        <v>2006</v>
      </c>
      <c r="U61" s="15">
        <v>2007</v>
      </c>
      <c r="V61" s="15">
        <v>2008</v>
      </c>
      <c r="W61" s="15">
        <v>2009</v>
      </c>
      <c r="X61" s="15">
        <v>2010</v>
      </c>
      <c r="Y61" s="15">
        <v>2011</v>
      </c>
      <c r="Z61" s="15">
        <v>2012</v>
      </c>
      <c r="AA61" s="15">
        <v>2013</v>
      </c>
      <c r="AB61" s="15">
        <v>2014</v>
      </c>
      <c r="AC61" s="15">
        <v>2015</v>
      </c>
      <c r="AD61" s="15">
        <v>2016</v>
      </c>
      <c r="AE61" s="15">
        <v>2017</v>
      </c>
      <c r="AF61" s="15">
        <v>2018</v>
      </c>
      <c r="AG61" s="15">
        <v>2019</v>
      </c>
      <c r="AH61" s="15">
        <v>2020</v>
      </c>
      <c r="AI61" s="15">
        <v>2021</v>
      </c>
      <c r="AJ61" s="15">
        <v>2022</v>
      </c>
      <c r="AK61" s="15">
        <v>2023</v>
      </c>
      <c r="AL61" s="15">
        <v>2024</v>
      </c>
      <c r="AM61" s="15">
        <v>2025</v>
      </c>
      <c r="AN61" s="15">
        <v>2026</v>
      </c>
      <c r="AO61" s="15">
        <v>2027</v>
      </c>
      <c r="AP61" s="15">
        <v>2028</v>
      </c>
      <c r="AQ61" s="15">
        <v>2029</v>
      </c>
      <c r="AR61" s="15">
        <v>2030</v>
      </c>
      <c r="AS61" s="15">
        <v>2031</v>
      </c>
      <c r="AT61" s="15">
        <v>2032</v>
      </c>
      <c r="AU61" s="15">
        <v>2033</v>
      </c>
      <c r="AV61" s="15">
        <v>2034</v>
      </c>
    </row>
    <row r="62" spans="1:48" ht="16" thickBot="1" x14ac:dyDescent="0.25">
      <c r="A62" s="1"/>
      <c r="B62" s="19"/>
      <c r="C62" s="20" t="s">
        <v>7</v>
      </c>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row>
    <row r="63" spans="1:48" x14ac:dyDescent="0.2">
      <c r="A63" s="1"/>
      <c r="B63" s="1"/>
      <c r="C63" s="21"/>
      <c r="D63" s="1"/>
      <c r="E63" s="1"/>
      <c r="F63" s="1"/>
      <c r="G63" s="1"/>
      <c r="H63" s="1" t="s">
        <v>47</v>
      </c>
      <c r="I63" s="1"/>
      <c r="J63" s="1"/>
      <c r="K63" s="1"/>
      <c r="L63" s="1"/>
      <c r="M63" s="1"/>
      <c r="N63" s="1"/>
      <c r="O63" s="1"/>
      <c r="P63" s="1"/>
      <c r="Q63" s="1"/>
      <c r="R63" s="1"/>
      <c r="S63" s="1" t="s">
        <v>47</v>
      </c>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2">
      <c r="A64" s="1"/>
      <c r="B64" s="1" t="s">
        <v>55</v>
      </c>
      <c r="C64" s="21" t="s">
        <v>56</v>
      </c>
      <c r="D64" s="24">
        <v>100.16666666666667</v>
      </c>
      <c r="E64" s="24">
        <v>116.66666666666667</v>
      </c>
      <c r="F64" s="24">
        <v>148.08333333333334</v>
      </c>
      <c r="G64" s="24">
        <v>168.91666666666666</v>
      </c>
      <c r="H64" s="24">
        <v>168.91666666666666</v>
      </c>
      <c r="I64" s="24">
        <v>196.58333333333334</v>
      </c>
      <c r="J64" s="24">
        <v>195.08333333333334</v>
      </c>
      <c r="K64" s="24">
        <v>205.75</v>
      </c>
      <c r="L64" s="24">
        <v>225.5</v>
      </c>
      <c r="M64" s="24">
        <v>236.41666666666666</v>
      </c>
      <c r="N64" s="24">
        <v>249.91666666666666</v>
      </c>
      <c r="O64" s="24">
        <v>250.08333333333334</v>
      </c>
      <c r="P64" s="24">
        <v>248.08333333333334</v>
      </c>
      <c r="Q64" s="24">
        <v>260.5</v>
      </c>
      <c r="R64" s="24">
        <v>264.5</v>
      </c>
      <c r="S64" s="24">
        <v>268.08333333333331</v>
      </c>
      <c r="T64" s="24">
        <v>260.75</v>
      </c>
      <c r="U64" s="24">
        <v>248.66666666666666</v>
      </c>
      <c r="V64" s="24">
        <v>231.41666666666666</v>
      </c>
      <c r="W64" s="24">
        <v>229.08333333333334</v>
      </c>
      <c r="X64" s="24" t="s">
        <v>182</v>
      </c>
      <c r="Y64" s="24" t="s">
        <v>182</v>
      </c>
      <c r="Z64" s="24" t="s">
        <v>182</v>
      </c>
      <c r="AA64" s="24">
        <v>231.3082</v>
      </c>
      <c r="AB64" s="24">
        <v>238.3664</v>
      </c>
      <c r="AC64" s="24">
        <v>190.89160000000001</v>
      </c>
      <c r="AD64" s="24">
        <v>214.18360000000001</v>
      </c>
      <c r="AE64" s="24">
        <v>207.42500000000001</v>
      </c>
      <c r="AF64" s="24">
        <v>186.48320000000001</v>
      </c>
      <c r="AG64" s="24">
        <v>221.5916</v>
      </c>
      <c r="AH64" s="24">
        <v>203.31649999999999</v>
      </c>
      <c r="AI64" s="24">
        <v>199.65799999999999</v>
      </c>
      <c r="AJ64" s="24">
        <v>165.81649999999999</v>
      </c>
      <c r="AK64" s="24">
        <v>186.44990000000001</v>
      </c>
      <c r="AL64" s="24">
        <v>209.9752</v>
      </c>
      <c r="AM64" s="24">
        <v>198.94736171238188</v>
      </c>
      <c r="AN64" s="24">
        <v>210.20726378476601</v>
      </c>
      <c r="AO64" s="24">
        <v>213.52097508502973</v>
      </c>
      <c r="AP64" s="24">
        <v>214.49456631637966</v>
      </c>
      <c r="AQ64" s="24">
        <v>216.4919403691878</v>
      </c>
      <c r="AR64" s="24">
        <v>218.55278134702374</v>
      </c>
      <c r="AS64" s="24">
        <v>220.53564486172846</v>
      </c>
      <c r="AT64" s="24">
        <v>222.49705323229378</v>
      </c>
      <c r="AU64" s="24">
        <v>224.55888080887647</v>
      </c>
      <c r="AV64" s="24">
        <v>226.80052042041476</v>
      </c>
    </row>
    <row r="65" spans="1:48" x14ac:dyDescent="0.2">
      <c r="A65" s="1"/>
      <c r="B65" s="1"/>
      <c r="C65" s="2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2">
      <c r="A66" s="1"/>
      <c r="B66" s="1" t="s">
        <v>57</v>
      </c>
      <c r="C66" s="2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2">
      <c r="A67" s="1"/>
      <c r="B67" s="23" t="s">
        <v>58</v>
      </c>
      <c r="C67" s="21" t="s">
        <v>59</v>
      </c>
      <c r="D67" s="36">
        <v>50.300166389351077</v>
      </c>
      <c r="E67" s="36">
        <v>48.899999999999991</v>
      </c>
      <c r="F67" s="36">
        <v>36</v>
      </c>
      <c r="G67" s="36">
        <v>42.999901332017764</v>
      </c>
      <c r="H67" s="36">
        <v>36.000000000000007</v>
      </c>
      <c r="I67" s="36">
        <v>38.000169563374307</v>
      </c>
      <c r="J67" s="36">
        <v>56.000170867150786</v>
      </c>
      <c r="K67" s="36">
        <v>52</v>
      </c>
      <c r="L67" s="36">
        <v>43.2</v>
      </c>
      <c r="M67" s="36">
        <v>39.500176242509696</v>
      </c>
      <c r="N67" s="36">
        <v>37.500100033344445</v>
      </c>
      <c r="O67" s="36">
        <v>38.200066644451844</v>
      </c>
      <c r="P67" s="36">
        <v>34.099832045683577</v>
      </c>
      <c r="Q67" s="36">
        <v>53.534740882917461</v>
      </c>
      <c r="R67" s="36">
        <v>52.495652173913044</v>
      </c>
      <c r="S67" s="36">
        <v>30.95641902393535</v>
      </c>
      <c r="T67" s="36">
        <v>36.954170661553214</v>
      </c>
      <c r="U67" s="36">
        <v>74.433780160857921</v>
      </c>
      <c r="V67" s="36">
        <v>97.331796903132869</v>
      </c>
      <c r="W67" s="36">
        <v>64.107238995998557</v>
      </c>
      <c r="X67" s="36"/>
      <c r="Y67" s="36"/>
      <c r="Z67" s="36"/>
      <c r="AA67" s="36">
        <v>85.281023327318266</v>
      </c>
      <c r="AB67" s="36">
        <v>100.87873123057614</v>
      </c>
      <c r="AC67" s="36">
        <v>147.2809699326738</v>
      </c>
      <c r="AD67" s="36">
        <v>46.582931653030386</v>
      </c>
      <c r="AE67" s="36">
        <v>63.112932385199471</v>
      </c>
      <c r="AF67" s="36">
        <v>102.25425132129864</v>
      </c>
      <c r="AG67" s="36">
        <v>58.692206744298971</v>
      </c>
      <c r="AH67" s="36">
        <v>75.673641834283004</v>
      </c>
      <c r="AI67" s="36">
        <v>77.839605725791117</v>
      </c>
      <c r="AJ67" s="36">
        <v>195.47089704583078</v>
      </c>
      <c r="AK67" s="36">
        <v>166.26557590001389</v>
      </c>
      <c r="AL67" s="36">
        <v>224.04884005349203</v>
      </c>
      <c r="AM67" s="36">
        <v>303.43935988673712</v>
      </c>
      <c r="AN67" s="36">
        <v>180.96375295029071</v>
      </c>
      <c r="AO67" s="36">
        <v>159.63766103172233</v>
      </c>
      <c r="AP67" s="36">
        <v>167.39937265982553</v>
      </c>
      <c r="AQ67" s="36">
        <v>163.50706938319499</v>
      </c>
      <c r="AR67" s="36">
        <v>160.47081208199174</v>
      </c>
      <c r="AS67" s="36">
        <v>157.40449878117823</v>
      </c>
      <c r="AT67" s="36">
        <v>155.61305101710443</v>
      </c>
      <c r="AU67" s="36">
        <v>154.37113585326918</v>
      </c>
      <c r="AV67" s="36">
        <v>152.66447119366256</v>
      </c>
    </row>
    <row r="68" spans="1:48" ht="16" thickBot="1" x14ac:dyDescent="0.25">
      <c r="A68" s="1"/>
      <c r="B68" s="27"/>
      <c r="C68" s="29"/>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row>
    <row r="69" spans="1:48" x14ac:dyDescent="0.2">
      <c r="A69" s="1"/>
      <c r="B69" s="1"/>
      <c r="C69" s="2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2">
      <c r="A70" s="1"/>
      <c r="B70" s="1"/>
      <c r="C70" s="2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2">
      <c r="A71" s="1"/>
      <c r="B71" s="15" t="str">
        <f>+TOC!A90&amp;" Dairy"</f>
        <v>Nebraska Dairy</v>
      </c>
      <c r="C71" s="16"/>
      <c r="D71" s="15">
        <v>1990</v>
      </c>
      <c r="E71" s="15">
        <v>1991</v>
      </c>
      <c r="F71" s="15">
        <v>1992</v>
      </c>
      <c r="G71" s="15">
        <v>1993</v>
      </c>
      <c r="H71" s="15">
        <v>1994</v>
      </c>
      <c r="I71" s="15">
        <v>1995</v>
      </c>
      <c r="J71" s="15">
        <v>1996</v>
      </c>
      <c r="K71" s="15">
        <v>1997</v>
      </c>
      <c r="L71" s="15">
        <v>1998</v>
      </c>
      <c r="M71" s="15">
        <v>1999</v>
      </c>
      <c r="N71" s="15">
        <v>2000</v>
      </c>
      <c r="O71" s="15">
        <v>2001</v>
      </c>
      <c r="P71" s="15">
        <v>2002</v>
      </c>
      <c r="Q71" s="15">
        <v>2003</v>
      </c>
      <c r="R71" s="15">
        <v>2004</v>
      </c>
      <c r="S71" s="15">
        <v>2005</v>
      </c>
      <c r="T71" s="15">
        <v>2006</v>
      </c>
      <c r="U71" s="15">
        <v>2007</v>
      </c>
      <c r="V71" s="15">
        <v>2008</v>
      </c>
      <c r="W71" s="15">
        <v>2009</v>
      </c>
      <c r="X71" s="15">
        <v>2010</v>
      </c>
      <c r="Y71" s="15">
        <v>2011</v>
      </c>
      <c r="Z71" s="15">
        <v>2012</v>
      </c>
      <c r="AA71" s="15">
        <v>2013</v>
      </c>
      <c r="AB71" s="15">
        <v>2014</v>
      </c>
      <c r="AC71" s="15">
        <v>2015</v>
      </c>
      <c r="AD71" s="15">
        <v>2016</v>
      </c>
      <c r="AE71" s="15">
        <v>2017</v>
      </c>
      <c r="AF71" s="15">
        <v>2018</v>
      </c>
      <c r="AG71" s="15">
        <v>2019</v>
      </c>
      <c r="AH71" s="15">
        <v>2020</v>
      </c>
      <c r="AI71" s="15">
        <v>2021</v>
      </c>
      <c r="AJ71" s="15">
        <v>2022</v>
      </c>
      <c r="AK71" s="15">
        <v>2023</v>
      </c>
      <c r="AL71" s="15">
        <v>2024</v>
      </c>
      <c r="AM71" s="15">
        <v>2025</v>
      </c>
      <c r="AN71" s="15">
        <v>2026</v>
      </c>
      <c r="AO71" s="15">
        <v>2027</v>
      </c>
      <c r="AP71" s="15">
        <v>2028</v>
      </c>
      <c r="AQ71" s="15">
        <v>2029</v>
      </c>
      <c r="AR71" s="15">
        <v>2030</v>
      </c>
      <c r="AS71" s="15">
        <v>2031</v>
      </c>
      <c r="AT71" s="15">
        <v>2032</v>
      </c>
      <c r="AU71" s="15">
        <v>2033</v>
      </c>
      <c r="AV71" s="15">
        <v>2034</v>
      </c>
    </row>
    <row r="72" spans="1:48" ht="16" thickBot="1" x14ac:dyDescent="0.25">
      <c r="A72" s="1"/>
      <c r="B72" s="19"/>
      <c r="C72" s="20" t="s">
        <v>7</v>
      </c>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row>
    <row r="73" spans="1:48" x14ac:dyDescent="0.2">
      <c r="A73" s="1"/>
      <c r="B73" s="1"/>
      <c r="C73" s="21"/>
      <c r="D73" s="1"/>
      <c r="E73" s="1"/>
      <c r="F73" s="1"/>
      <c r="G73" s="1"/>
      <c r="H73" s="1" t="s">
        <v>47</v>
      </c>
      <c r="I73" s="1"/>
      <c r="J73" s="1"/>
      <c r="K73" s="1"/>
      <c r="L73" s="1"/>
      <c r="M73" s="1"/>
      <c r="N73" s="1"/>
      <c r="O73" s="1"/>
      <c r="P73" s="1"/>
      <c r="Q73" s="1"/>
      <c r="R73" s="1"/>
      <c r="S73" s="1" t="s">
        <v>47</v>
      </c>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2">
      <c r="A74" s="1"/>
      <c r="B74" s="1" t="s">
        <v>60</v>
      </c>
      <c r="C74" s="21" t="s">
        <v>32</v>
      </c>
      <c r="D74" s="37">
        <v>97</v>
      </c>
      <c r="E74" s="37">
        <v>92</v>
      </c>
      <c r="F74" s="37">
        <v>88</v>
      </c>
      <c r="G74" s="37">
        <v>82</v>
      </c>
      <c r="H74" s="37">
        <v>77</v>
      </c>
      <c r="I74" s="37">
        <v>74</v>
      </c>
      <c r="J74" s="37">
        <v>69</v>
      </c>
      <c r="K74" s="37">
        <v>69</v>
      </c>
      <c r="L74" s="37">
        <v>70</v>
      </c>
      <c r="M74" s="37">
        <v>74</v>
      </c>
      <c r="N74" s="37">
        <v>76</v>
      </c>
      <c r="O74" s="37">
        <v>72</v>
      </c>
      <c r="P74" s="37">
        <v>67</v>
      </c>
      <c r="Q74" s="37">
        <v>64</v>
      </c>
      <c r="R74" s="37">
        <v>61</v>
      </c>
      <c r="S74" s="37">
        <v>60</v>
      </c>
      <c r="T74" s="37">
        <v>61</v>
      </c>
      <c r="U74" s="37">
        <v>59</v>
      </c>
      <c r="V74" s="37">
        <v>58</v>
      </c>
      <c r="W74" s="37">
        <v>61</v>
      </c>
      <c r="X74" s="37">
        <v>59</v>
      </c>
      <c r="Y74" s="37">
        <v>57</v>
      </c>
      <c r="Z74" s="37">
        <v>56</v>
      </c>
      <c r="AA74" s="37">
        <v>54</v>
      </c>
      <c r="AB74" s="37">
        <v>54</v>
      </c>
      <c r="AC74" s="37">
        <v>57</v>
      </c>
      <c r="AD74" s="37">
        <v>60</v>
      </c>
      <c r="AE74" s="37">
        <v>60</v>
      </c>
      <c r="AF74" s="37">
        <v>59.5</v>
      </c>
      <c r="AG74" s="37">
        <v>58.25</v>
      </c>
      <c r="AH74" s="37">
        <v>59.25</v>
      </c>
      <c r="AI74" s="37">
        <v>58.25</v>
      </c>
      <c r="AJ74" s="37">
        <v>57.25</v>
      </c>
      <c r="AK74" s="37">
        <v>54</v>
      </c>
      <c r="AL74" s="37">
        <v>50</v>
      </c>
      <c r="AM74" s="37">
        <v>48.993951254067802</v>
      </c>
      <c r="AN74" s="37">
        <v>50.029923333353345</v>
      </c>
      <c r="AO74" s="37">
        <v>50.107748733466515</v>
      </c>
      <c r="AP74" s="37">
        <v>49.893894168547895</v>
      </c>
      <c r="AQ74" s="37">
        <v>49.618292540536814</v>
      </c>
      <c r="AR74" s="37">
        <v>49.449351163514628</v>
      </c>
      <c r="AS74" s="37">
        <v>49.380246995039592</v>
      </c>
      <c r="AT74" s="37">
        <v>49.377035533864138</v>
      </c>
      <c r="AU74" s="37">
        <v>49.432788661877552</v>
      </c>
      <c r="AV74" s="37">
        <v>49.547433792809919</v>
      </c>
    </row>
    <row r="75" spans="1:48" x14ac:dyDescent="0.2">
      <c r="A75" s="1"/>
      <c r="B75" s="1"/>
      <c r="C75" s="2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2">
      <c r="A76" s="1"/>
      <c r="B76" s="1" t="s">
        <v>61</v>
      </c>
      <c r="C76" s="21" t="s">
        <v>29</v>
      </c>
      <c r="D76" s="32">
        <v>13866</v>
      </c>
      <c r="E76" s="32">
        <v>13913</v>
      </c>
      <c r="F76" s="32">
        <v>13977</v>
      </c>
      <c r="G76" s="32">
        <v>13720</v>
      </c>
      <c r="H76" s="32">
        <v>14416</v>
      </c>
      <c r="I76" s="32">
        <v>14797</v>
      </c>
      <c r="J76" s="32">
        <v>15217</v>
      </c>
      <c r="K76" s="32">
        <v>15072</v>
      </c>
      <c r="L76" s="32">
        <v>15000</v>
      </c>
      <c r="M76" s="32">
        <v>15392</v>
      </c>
      <c r="N76" s="32">
        <v>16513</v>
      </c>
      <c r="O76" s="32">
        <v>16194.444444444443</v>
      </c>
      <c r="P76" s="32">
        <v>17417.910447761195</v>
      </c>
      <c r="Q76" s="32">
        <v>17640.625</v>
      </c>
      <c r="R76" s="32">
        <v>17196.721311475412</v>
      </c>
      <c r="S76" s="32">
        <v>17950</v>
      </c>
      <c r="T76" s="32">
        <v>18327.868852459014</v>
      </c>
      <c r="U76" s="32">
        <v>18220.338983050849</v>
      </c>
      <c r="V76" s="32">
        <v>18672.413793103449</v>
      </c>
      <c r="W76" s="32">
        <v>19639.344262295082</v>
      </c>
      <c r="X76" s="32">
        <v>19796.610169491527</v>
      </c>
      <c r="Y76" s="32">
        <v>20578.94736842105</v>
      </c>
      <c r="Z76" s="32">
        <v>21178.571428571428</v>
      </c>
      <c r="AA76" s="32">
        <v>21574.074074074073</v>
      </c>
      <c r="AB76" s="32">
        <v>22129.629629629631</v>
      </c>
      <c r="AC76" s="32">
        <v>22929.824561403511</v>
      </c>
      <c r="AD76" s="32">
        <v>23316.666666666668</v>
      </c>
      <c r="AE76" s="32">
        <v>24066.666666666668</v>
      </c>
      <c r="AF76" s="32">
        <v>24201.680672268907</v>
      </c>
      <c r="AG76" s="32">
        <v>24188.841201716739</v>
      </c>
      <c r="AH76" s="32">
        <v>24641.350210970464</v>
      </c>
      <c r="AI76" s="32">
        <v>24429.184549356221</v>
      </c>
      <c r="AJ76" s="32">
        <v>24733.624454148474</v>
      </c>
      <c r="AK76" s="32">
        <v>24814.814814814814</v>
      </c>
      <c r="AL76" s="32">
        <v>24940</v>
      </c>
      <c r="AM76" s="32">
        <v>24963.380145015064</v>
      </c>
      <c r="AN76" s="32">
        <v>25098.791276553213</v>
      </c>
      <c r="AO76" s="32">
        <v>25198.137191201855</v>
      </c>
      <c r="AP76" s="32">
        <v>25514.070428080093</v>
      </c>
      <c r="AQ76" s="32">
        <v>25754.643679131241</v>
      </c>
      <c r="AR76" s="32">
        <v>25999.078194754453</v>
      </c>
      <c r="AS76" s="32">
        <v>26238.913066654175</v>
      </c>
      <c r="AT76" s="32">
        <v>26478.04771289981</v>
      </c>
      <c r="AU76" s="32">
        <v>26717.872639760346</v>
      </c>
      <c r="AV76" s="32">
        <v>26958.794099324303</v>
      </c>
    </row>
    <row r="77" spans="1:48" x14ac:dyDescent="0.2">
      <c r="A77" s="1"/>
      <c r="B77" s="1"/>
      <c r="C77" s="2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2">
      <c r="A78" s="1"/>
      <c r="B78" s="1" t="s">
        <v>62</v>
      </c>
      <c r="C78" s="21" t="s">
        <v>46</v>
      </c>
      <c r="D78" s="32">
        <v>1345.002</v>
      </c>
      <c r="E78" s="32">
        <v>1279.9960000000001</v>
      </c>
      <c r="F78" s="32">
        <v>1229.9760000000001</v>
      </c>
      <c r="G78" s="32">
        <v>1125.04</v>
      </c>
      <c r="H78" s="32">
        <v>1110.0319999999999</v>
      </c>
      <c r="I78" s="32">
        <v>1094.9780000000001</v>
      </c>
      <c r="J78" s="32">
        <v>1049.973</v>
      </c>
      <c r="K78" s="32">
        <v>1039.9680000000001</v>
      </c>
      <c r="L78" s="32">
        <v>1050</v>
      </c>
      <c r="M78" s="32">
        <v>1139.008</v>
      </c>
      <c r="N78" s="32">
        <v>1254.9880000000001</v>
      </c>
      <c r="O78" s="32">
        <v>1166</v>
      </c>
      <c r="P78" s="32">
        <v>1167</v>
      </c>
      <c r="Q78" s="32">
        <v>1129</v>
      </c>
      <c r="R78" s="32">
        <v>1049.0000000000002</v>
      </c>
      <c r="S78" s="32">
        <v>1077</v>
      </c>
      <c r="T78" s="32">
        <v>1117.9999999999998</v>
      </c>
      <c r="U78" s="32">
        <v>1075.0000000000002</v>
      </c>
      <c r="V78" s="32">
        <v>1083</v>
      </c>
      <c r="W78" s="32">
        <v>1198</v>
      </c>
      <c r="X78" s="32">
        <v>1168</v>
      </c>
      <c r="Y78" s="32">
        <v>1172.9999999999998</v>
      </c>
      <c r="Z78" s="32">
        <v>1186</v>
      </c>
      <c r="AA78" s="32">
        <v>1165</v>
      </c>
      <c r="AB78" s="32">
        <v>1195</v>
      </c>
      <c r="AC78" s="32">
        <v>1307.0000000000002</v>
      </c>
      <c r="AD78" s="32">
        <v>1399</v>
      </c>
      <c r="AE78" s="32">
        <v>1444</v>
      </c>
      <c r="AF78" s="32">
        <v>1440</v>
      </c>
      <c r="AG78" s="32">
        <v>1409</v>
      </c>
      <c r="AH78" s="32">
        <v>1460</v>
      </c>
      <c r="AI78" s="32">
        <v>1423</v>
      </c>
      <c r="AJ78" s="32">
        <v>1416.0000000000002</v>
      </c>
      <c r="AK78" s="32">
        <v>1340</v>
      </c>
      <c r="AL78" s="32">
        <v>1247</v>
      </c>
      <c r="AM78" s="32">
        <v>1223.0546299616319</v>
      </c>
      <c r="AN78" s="32">
        <v>1255.6906033257949</v>
      </c>
      <c r="AO78" s="32">
        <v>1262.6219269281603</v>
      </c>
      <c r="AP78" s="32">
        <v>1272.9963297475058</v>
      </c>
      <c r="AQ78" s="32">
        <v>1277.9014443484211</v>
      </c>
      <c r="AR78" s="32">
        <v>1285.6375475800889</v>
      </c>
      <c r="AS78" s="32">
        <v>1295.684008112755</v>
      </c>
      <c r="AT78" s="32">
        <v>1307.4075027872041</v>
      </c>
      <c r="AU78" s="32">
        <v>1320.7389516962337</v>
      </c>
      <c r="AV78" s="32">
        <v>1335.7390657702656</v>
      </c>
    </row>
    <row r="79" spans="1:48" x14ac:dyDescent="0.2">
      <c r="A79" s="1"/>
      <c r="B79" s="1"/>
      <c r="C79" s="2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2">
      <c r="A80" s="1"/>
      <c r="B80" s="1" t="s">
        <v>63</v>
      </c>
      <c r="C80" s="21" t="s">
        <v>23</v>
      </c>
      <c r="D80" s="25">
        <v>13.1</v>
      </c>
      <c r="E80" s="25">
        <v>11.6</v>
      </c>
      <c r="F80" s="25">
        <v>12.6</v>
      </c>
      <c r="G80" s="25">
        <v>12.5</v>
      </c>
      <c r="H80" s="25">
        <v>12.8</v>
      </c>
      <c r="I80" s="25">
        <v>12.5</v>
      </c>
      <c r="J80" s="25">
        <v>14.4</v>
      </c>
      <c r="K80" s="25">
        <v>13.2</v>
      </c>
      <c r="L80" s="25">
        <v>15.1</v>
      </c>
      <c r="M80" s="25">
        <v>13.4</v>
      </c>
      <c r="N80" s="25">
        <v>11.7</v>
      </c>
      <c r="O80" s="25">
        <v>14.6</v>
      </c>
      <c r="P80" s="25">
        <v>12.5</v>
      </c>
      <c r="Q80" s="25">
        <v>13</v>
      </c>
      <c r="R80" s="25">
        <v>16.2</v>
      </c>
      <c r="S80" s="25">
        <v>15.4</v>
      </c>
      <c r="T80" s="25">
        <v>13.4</v>
      </c>
      <c r="U80" s="25">
        <v>18.8</v>
      </c>
      <c r="V80" s="25">
        <v>18.899999999999999</v>
      </c>
      <c r="W80" s="25">
        <v>13.4</v>
      </c>
      <c r="X80" s="25">
        <v>17.3</v>
      </c>
      <c r="Y80" s="25">
        <v>21.3</v>
      </c>
      <c r="Z80" s="25">
        <v>19.600000000000001</v>
      </c>
      <c r="AA80" s="25">
        <v>21</v>
      </c>
      <c r="AB80" s="25">
        <v>25</v>
      </c>
      <c r="AC80" s="25">
        <v>17.8</v>
      </c>
      <c r="AD80" s="25">
        <v>16.899999999999999</v>
      </c>
      <c r="AE80" s="25">
        <v>18.2</v>
      </c>
      <c r="AF80" s="25">
        <v>16.2</v>
      </c>
      <c r="AG80" s="25">
        <v>18.399999999999999</v>
      </c>
      <c r="AH80" s="25">
        <v>18.2</v>
      </c>
      <c r="AI80" s="25">
        <v>18.5</v>
      </c>
      <c r="AJ80" s="25">
        <v>25.3</v>
      </c>
      <c r="AK80" s="25">
        <v>20</v>
      </c>
      <c r="AL80" s="25">
        <v>23</v>
      </c>
      <c r="AM80" s="25">
        <v>22.381254767859154</v>
      </c>
      <c r="AN80" s="25">
        <v>22.342356951478063</v>
      </c>
      <c r="AO80" s="25">
        <v>21.616630347617857</v>
      </c>
      <c r="AP80" s="25">
        <v>21.266608010670634</v>
      </c>
      <c r="AQ80" s="25">
        <v>21.558454887967113</v>
      </c>
      <c r="AR80" s="25">
        <v>22.001837000083743</v>
      </c>
      <c r="AS80" s="25">
        <v>22.317993788583745</v>
      </c>
      <c r="AT80" s="25">
        <v>22.696101427258974</v>
      </c>
      <c r="AU80" s="25">
        <v>23.096677736272085</v>
      </c>
      <c r="AV80" s="25">
        <v>23.453653190365895</v>
      </c>
    </row>
    <row r="81" spans="1:48" x14ac:dyDescent="0.2">
      <c r="A81" s="1"/>
      <c r="B81" s="1"/>
      <c r="C81" s="21"/>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row>
    <row r="82" spans="1:48" x14ac:dyDescent="0.2">
      <c r="A82" s="1"/>
      <c r="B82" s="22" t="s">
        <v>200</v>
      </c>
      <c r="C82" s="21"/>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row>
    <row r="83" spans="1:48" x14ac:dyDescent="0.2">
      <c r="A83" s="1"/>
      <c r="B83" s="22" t="s">
        <v>201</v>
      </c>
      <c r="C83" s="21"/>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row>
    <row r="84" spans="1:48" x14ac:dyDescent="0.2">
      <c r="A84" s="1"/>
      <c r="B84" s="23" t="s">
        <v>8</v>
      </c>
      <c r="C84" s="21" t="s">
        <v>23</v>
      </c>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v>3.5506845238095242</v>
      </c>
      <c r="AH84" s="25">
        <v>3.3132886904761905</v>
      </c>
      <c r="AI84" s="25">
        <v>5.106770833333333</v>
      </c>
      <c r="AJ84" s="25">
        <v>6.3954910714285713</v>
      </c>
      <c r="AK84" s="25">
        <v>5.6304613095238096</v>
      </c>
      <c r="AL84" s="25">
        <v>4.0373065476190479</v>
      </c>
      <c r="AM84" s="25">
        <v>3.9421509615219672</v>
      </c>
      <c r="AN84" s="25">
        <v>3.902832623870796</v>
      </c>
      <c r="AO84" s="25">
        <v>4.0875228236000591</v>
      </c>
      <c r="AP84" s="25">
        <v>4.1948152340833911</v>
      </c>
      <c r="AQ84" s="25">
        <v>4.1565520057986625</v>
      </c>
      <c r="AR84" s="25">
        <v>4.1188780154739639</v>
      </c>
      <c r="AS84" s="25">
        <v>4.0951334159041686</v>
      </c>
      <c r="AT84" s="25">
        <v>4.1021631252973796</v>
      </c>
      <c r="AU84" s="25">
        <v>4.119071521675556</v>
      </c>
      <c r="AV84" s="25">
        <v>4.1173377495348928</v>
      </c>
    </row>
    <row r="85" spans="1:48" x14ac:dyDescent="0.2">
      <c r="A85" s="1"/>
      <c r="B85" s="23" t="s">
        <v>202</v>
      </c>
      <c r="C85" s="21" t="s">
        <v>23</v>
      </c>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v>3.1753333333333336</v>
      </c>
      <c r="AH85" s="25">
        <v>3.2253333333333338</v>
      </c>
      <c r="AI85" s="25">
        <v>3.6720000000000002</v>
      </c>
      <c r="AJ85" s="25">
        <v>4.8573333333333331</v>
      </c>
      <c r="AK85" s="25">
        <v>4.7866666666666671</v>
      </c>
      <c r="AL85" s="25">
        <v>4.0213333333333336</v>
      </c>
      <c r="AM85" s="25">
        <v>3.2693333333333334</v>
      </c>
      <c r="AN85" s="25">
        <v>3.2594649003671656</v>
      </c>
      <c r="AO85" s="25">
        <v>3.3304649000334012</v>
      </c>
      <c r="AP85" s="25">
        <v>3.3326584677401918</v>
      </c>
      <c r="AQ85" s="25">
        <v>3.4370437014256749</v>
      </c>
      <c r="AR85" s="25">
        <v>3.5044806210913637</v>
      </c>
      <c r="AS85" s="25">
        <v>3.5521676172368224</v>
      </c>
      <c r="AT85" s="25">
        <v>3.577381720738817</v>
      </c>
      <c r="AU85" s="25">
        <v>3.5948076318571704</v>
      </c>
      <c r="AV85" s="25">
        <v>3.5954365211582466</v>
      </c>
    </row>
    <row r="86" spans="1:48" x14ac:dyDescent="0.2">
      <c r="A86" s="1"/>
      <c r="B86" s="23" t="s">
        <v>203</v>
      </c>
      <c r="C86" s="21" t="s">
        <v>23</v>
      </c>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v>2.2935125000000003</v>
      </c>
      <c r="AH86" s="25">
        <v>2.3958874999999997</v>
      </c>
      <c r="AI86" s="25">
        <v>2.8998687499999996</v>
      </c>
      <c r="AJ86" s="25">
        <v>3.4881562500000003</v>
      </c>
      <c r="AK86" s="25">
        <v>3.3597937500000001</v>
      </c>
      <c r="AL86" s="25">
        <v>2.6570812499999996</v>
      </c>
      <c r="AM86" s="25">
        <v>2.146831786962371</v>
      </c>
      <c r="AN86" s="25">
        <v>2.0762608270575638</v>
      </c>
      <c r="AO86" s="25">
        <v>2.088703754983654</v>
      </c>
      <c r="AP86" s="25">
        <v>2.1511847358721146</v>
      </c>
      <c r="AQ86" s="25">
        <v>2.1723963369787724</v>
      </c>
      <c r="AR86" s="25">
        <v>2.194657725862561</v>
      </c>
      <c r="AS86" s="25">
        <v>2.2247678304026253</v>
      </c>
      <c r="AT86" s="25">
        <v>2.2701761904157669</v>
      </c>
      <c r="AU86" s="25">
        <v>2.312781238886402</v>
      </c>
      <c r="AV86" s="25">
        <v>2.3288471598001097</v>
      </c>
    </row>
    <row r="87" spans="1:48" x14ac:dyDescent="0.2">
      <c r="A87" s="1"/>
      <c r="B87" s="38" t="s">
        <v>204</v>
      </c>
      <c r="C87" s="21" t="s">
        <v>23</v>
      </c>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v>9.0195303571428589</v>
      </c>
      <c r="AH87" s="25">
        <v>8.934509523809524</v>
      </c>
      <c r="AI87" s="25">
        <v>11.678639583333332</v>
      </c>
      <c r="AJ87" s="25">
        <v>14.740980654761906</v>
      </c>
      <c r="AK87" s="25">
        <v>13.776921726190476</v>
      </c>
      <c r="AL87" s="25">
        <v>10.71572113095238</v>
      </c>
      <c r="AM87" s="25">
        <v>9.3583160818176712</v>
      </c>
      <c r="AN87" s="25">
        <v>9.2385583512955254</v>
      </c>
      <c r="AO87" s="25">
        <v>9.5066914786171139</v>
      </c>
      <c r="AP87" s="25">
        <v>9.678658437695697</v>
      </c>
      <c r="AQ87" s="25">
        <v>9.7659920442031094</v>
      </c>
      <c r="AR87" s="25">
        <v>9.8180163624278887</v>
      </c>
      <c r="AS87" s="25">
        <v>9.8720688635436158</v>
      </c>
      <c r="AT87" s="25">
        <v>9.9497210364519635</v>
      </c>
      <c r="AU87" s="25">
        <v>10.026660392419128</v>
      </c>
      <c r="AV87" s="25">
        <v>10.041621430493249</v>
      </c>
    </row>
    <row r="88" spans="1:48" x14ac:dyDescent="0.2">
      <c r="A88" s="1"/>
      <c r="B88" s="1"/>
      <c r="C88" s="21"/>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row>
    <row r="89" spans="1:48" x14ac:dyDescent="0.2">
      <c r="A89" s="1"/>
      <c r="B89" s="22" t="s">
        <v>205</v>
      </c>
      <c r="C89" s="21" t="s">
        <v>23</v>
      </c>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v>9.6083333333333325</v>
      </c>
      <c r="AH89" s="25">
        <v>9.451666666666668</v>
      </c>
      <c r="AI89" s="25">
        <v>6.916666666666667</v>
      </c>
      <c r="AJ89" s="25">
        <v>10.730833333333335</v>
      </c>
      <c r="AK89" s="25">
        <v>6.7008333333333328</v>
      </c>
      <c r="AL89" s="25">
        <v>10.239999999999998</v>
      </c>
      <c r="AM89" s="25">
        <v>10.97330126453812</v>
      </c>
      <c r="AN89" s="25">
        <v>11.099362477803442</v>
      </c>
      <c r="AO89" s="25">
        <v>10.115039147651018</v>
      </c>
      <c r="AP89" s="25">
        <v>9.59869798276066</v>
      </c>
      <c r="AQ89" s="25">
        <v>9.8028927346084664</v>
      </c>
      <c r="AR89" s="25">
        <v>10.192528704864657</v>
      </c>
      <c r="AS89" s="25">
        <v>10.453587005442238</v>
      </c>
      <c r="AT89" s="25">
        <v>10.753408722031022</v>
      </c>
      <c r="AU89" s="25">
        <v>11.076414602843197</v>
      </c>
      <c r="AV89" s="25">
        <v>11.41776964676272</v>
      </c>
    </row>
    <row r="90" spans="1:48" x14ac:dyDescent="0.2">
      <c r="A90" s="1"/>
      <c r="B90" s="1"/>
      <c r="C90" s="21"/>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row>
    <row r="91" spans="1:48" x14ac:dyDescent="0.2">
      <c r="A91" s="1"/>
      <c r="B91" s="1" t="s">
        <v>206</v>
      </c>
      <c r="C91" s="21" t="s">
        <v>46</v>
      </c>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37">
        <v>2036.436324</v>
      </c>
      <c r="AH91" s="37">
        <v>1979.264017</v>
      </c>
      <c r="AI91" s="37">
        <v>1827.81988</v>
      </c>
      <c r="AJ91" s="37">
        <v>1576.098172</v>
      </c>
      <c r="AK91" s="37">
        <v>1489.61113</v>
      </c>
      <c r="AL91" s="37">
        <v>1225.687224</v>
      </c>
      <c r="AM91" s="37">
        <v>1247.5157225608646</v>
      </c>
      <c r="AN91" s="37">
        <v>1280.8044153923108</v>
      </c>
      <c r="AO91" s="37">
        <v>1287.8743654667235</v>
      </c>
      <c r="AP91" s="37">
        <v>1298.4562563424558</v>
      </c>
      <c r="AQ91" s="37">
        <v>1303.4594732353896</v>
      </c>
      <c r="AR91" s="37">
        <v>1311.3502985316907</v>
      </c>
      <c r="AS91" s="37">
        <v>1321.5976882750101</v>
      </c>
      <c r="AT91" s="37">
        <v>1333.5556528429481</v>
      </c>
      <c r="AU91" s="37">
        <v>1347.1537307301585</v>
      </c>
      <c r="AV91" s="37">
        <v>1362.453847085671</v>
      </c>
    </row>
    <row r="92" spans="1:48" x14ac:dyDescent="0.2">
      <c r="A92" s="1"/>
      <c r="B92" s="1" t="s">
        <v>207</v>
      </c>
      <c r="C92" s="21" t="s">
        <v>208</v>
      </c>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39">
        <v>0.65839999999999999</v>
      </c>
      <c r="AH92" s="39">
        <v>0.43440000000000001</v>
      </c>
      <c r="AI92" s="39">
        <v>0.76419999999999999</v>
      </c>
      <c r="AJ92" s="39">
        <v>0.74160000000000004</v>
      </c>
      <c r="AK92" s="39">
        <v>0.5575</v>
      </c>
      <c r="AL92" s="39">
        <v>0.5696</v>
      </c>
      <c r="AM92" s="39">
        <v>0.5696</v>
      </c>
      <c r="AN92" s="39">
        <v>0.5696</v>
      </c>
      <c r="AO92" s="39">
        <v>0.5696</v>
      </c>
      <c r="AP92" s="39">
        <v>0.5696</v>
      </c>
      <c r="AQ92" s="39">
        <v>0.5696</v>
      </c>
      <c r="AR92" s="39">
        <v>0.5696</v>
      </c>
      <c r="AS92" s="39">
        <v>0.5696</v>
      </c>
      <c r="AT92" s="39">
        <v>0.5696</v>
      </c>
      <c r="AU92" s="39">
        <v>0.5696</v>
      </c>
      <c r="AV92" s="39">
        <v>0.5696</v>
      </c>
    </row>
    <row r="93" spans="1:48" x14ac:dyDescent="0.2">
      <c r="A93" s="1"/>
      <c r="B93" s="1" t="s">
        <v>209</v>
      </c>
      <c r="C93" s="21" t="s">
        <v>210</v>
      </c>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37">
        <v>126</v>
      </c>
      <c r="AH93" s="37">
        <v>104</v>
      </c>
      <c r="AI93" s="37">
        <v>112</v>
      </c>
      <c r="AJ93" s="37">
        <v>100</v>
      </c>
      <c r="AK93" s="37">
        <v>80</v>
      </c>
      <c r="AL93" s="37">
        <v>70</v>
      </c>
      <c r="AM93" s="37">
        <v>70</v>
      </c>
      <c r="AN93" s="37">
        <v>70</v>
      </c>
      <c r="AO93" s="37">
        <v>70</v>
      </c>
      <c r="AP93" s="37">
        <v>70</v>
      </c>
      <c r="AQ93" s="37">
        <v>70</v>
      </c>
      <c r="AR93" s="37">
        <v>70</v>
      </c>
      <c r="AS93" s="37">
        <v>70</v>
      </c>
      <c r="AT93" s="37">
        <v>70</v>
      </c>
      <c r="AU93" s="37">
        <v>70</v>
      </c>
      <c r="AV93" s="37">
        <v>70</v>
      </c>
    </row>
    <row r="94" spans="1:48" x14ac:dyDescent="0.2">
      <c r="A94" s="1"/>
      <c r="B94" s="1"/>
      <c r="C94" s="21"/>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row>
    <row r="95" spans="1:48" x14ac:dyDescent="0.2">
      <c r="A95" s="1"/>
      <c r="B95" s="22" t="s">
        <v>211</v>
      </c>
      <c r="C95" s="21"/>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row>
    <row r="96" spans="1:48" x14ac:dyDescent="0.2">
      <c r="A96" s="1"/>
      <c r="B96" s="1" t="s">
        <v>212</v>
      </c>
      <c r="C96" s="21" t="s">
        <v>23</v>
      </c>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1">
        <v>0.54166666666666663</v>
      </c>
      <c r="AH96" s="41">
        <v>0.81250000000000011</v>
      </c>
      <c r="AI96" s="41">
        <v>2.5858333333333334</v>
      </c>
      <c r="AJ96" s="41">
        <v>0.19166666666666674</v>
      </c>
      <c r="AK96" s="41">
        <v>2.8058333333333336</v>
      </c>
      <c r="AL96" s="41">
        <v>9.0000000000000011E-2</v>
      </c>
      <c r="AM96" s="41">
        <v>9.0000000000000011E-2</v>
      </c>
      <c r="AN96" s="41">
        <v>9.0000000000000011E-2</v>
      </c>
      <c r="AO96" s="41">
        <v>9.0000000000000011E-2</v>
      </c>
      <c r="AP96" s="41">
        <v>9.0000000000000011E-2</v>
      </c>
      <c r="AQ96" s="41">
        <v>9.0000000000000011E-2</v>
      </c>
      <c r="AR96" s="41">
        <v>9.0000000000000011E-2</v>
      </c>
      <c r="AS96" s="41">
        <v>9.0000000000000011E-2</v>
      </c>
      <c r="AT96" s="41">
        <v>9.0000000000000011E-2</v>
      </c>
      <c r="AU96" s="41">
        <v>9.0000000000000011E-2</v>
      </c>
      <c r="AV96" s="41">
        <v>9.0000000000000011E-2</v>
      </c>
    </row>
    <row r="97" spans="1:48" x14ac:dyDescent="0.2">
      <c r="A97" s="1"/>
      <c r="B97" s="1" t="s">
        <v>213</v>
      </c>
      <c r="C97" s="21" t="s">
        <v>208</v>
      </c>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42">
        <v>6.2E-2</v>
      </c>
      <c r="AH97" s="42">
        <v>5.8999999999999997E-2</v>
      </c>
      <c r="AI97" s="42">
        <v>5.7000000000000002E-2</v>
      </c>
      <c r="AJ97" s="42">
        <v>5.7000000000000002E-2</v>
      </c>
      <c r="AK97" s="42">
        <v>5.7000000000000002E-2</v>
      </c>
      <c r="AL97" s="42">
        <v>5.7000000000000002E-2</v>
      </c>
      <c r="AM97" s="42">
        <v>5.7000000000000002E-2</v>
      </c>
      <c r="AN97" s="42">
        <v>5.7000000000000002E-2</v>
      </c>
      <c r="AO97" s="42">
        <v>5.7000000000000002E-2</v>
      </c>
      <c r="AP97" s="42">
        <v>5.7000000000000002E-2</v>
      </c>
      <c r="AQ97" s="42">
        <v>5.7000000000000002E-2</v>
      </c>
      <c r="AR97" s="42">
        <v>5.7000000000000002E-2</v>
      </c>
      <c r="AS97" s="42">
        <v>5.7000000000000002E-2</v>
      </c>
      <c r="AT97" s="42">
        <v>5.7000000000000002E-2</v>
      </c>
      <c r="AU97" s="42">
        <v>5.7000000000000002E-2</v>
      </c>
      <c r="AV97" s="42">
        <v>5.7000000000000002E-2</v>
      </c>
    </row>
    <row r="98" spans="1:48" x14ac:dyDescent="0.2">
      <c r="A98" s="1"/>
      <c r="B98" s="1" t="s">
        <v>214</v>
      </c>
      <c r="C98" s="21" t="s">
        <v>23</v>
      </c>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v>0.15</v>
      </c>
      <c r="AH98" s="25">
        <v>0.15</v>
      </c>
      <c r="AI98" s="25">
        <v>0.15</v>
      </c>
      <c r="AJ98" s="25">
        <v>0.15</v>
      </c>
      <c r="AK98" s="25">
        <v>0.15</v>
      </c>
      <c r="AL98" s="25">
        <v>0.15</v>
      </c>
      <c r="AM98" s="25">
        <v>0.15</v>
      </c>
      <c r="AN98" s="25">
        <v>0.15</v>
      </c>
      <c r="AO98" s="25">
        <v>0.15</v>
      </c>
      <c r="AP98" s="25">
        <v>0.15</v>
      </c>
      <c r="AQ98" s="25">
        <v>0.15</v>
      </c>
      <c r="AR98" s="25">
        <v>0.15</v>
      </c>
      <c r="AS98" s="25">
        <v>0.15</v>
      </c>
      <c r="AT98" s="25">
        <v>0.15</v>
      </c>
      <c r="AU98" s="25">
        <v>0.15</v>
      </c>
      <c r="AV98" s="25">
        <v>0.15</v>
      </c>
    </row>
    <row r="99" spans="1:48" x14ac:dyDescent="0.2">
      <c r="A99" s="1"/>
      <c r="B99" s="38" t="s">
        <v>215</v>
      </c>
      <c r="C99" s="21" t="s">
        <v>23</v>
      </c>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v>0.3580833333333332</v>
      </c>
      <c r="AH99" s="25">
        <v>0.61456250000000012</v>
      </c>
      <c r="AI99" s="25">
        <v>2.2884408333333335</v>
      </c>
      <c r="AJ99" s="25">
        <v>3.0741666666666723E-2</v>
      </c>
      <c r="AK99" s="25">
        <v>2.4959008333333337</v>
      </c>
      <c r="AL99" s="25">
        <v>-6.5129999999999993E-2</v>
      </c>
      <c r="AM99" s="25">
        <v>0</v>
      </c>
      <c r="AN99" s="25">
        <v>0</v>
      </c>
      <c r="AO99" s="25">
        <v>0</v>
      </c>
      <c r="AP99" s="25">
        <v>0</v>
      </c>
      <c r="AQ99" s="25">
        <v>0</v>
      </c>
      <c r="AR99" s="25">
        <v>0</v>
      </c>
      <c r="AS99" s="25">
        <v>0</v>
      </c>
      <c r="AT99" s="25">
        <v>0</v>
      </c>
      <c r="AU99" s="25">
        <v>0</v>
      </c>
      <c r="AV99" s="25">
        <v>0</v>
      </c>
    </row>
    <row r="100" spans="1:48" ht="16" thickBot="1" x14ac:dyDescent="0.25">
      <c r="A100" s="1"/>
      <c r="B100" s="27"/>
      <c r="C100" s="29"/>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row>
    <row r="101" spans="1:48"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sheetData>
  <sheetProtection sheet="1" objects="1" scenarios="1"/>
  <hyperlinks>
    <hyperlink ref="A1" location="TOC!A1" display="TOC" xr:uid="{65B57348-24B6-4889-92E5-2E467E933452}"/>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A23DA-701A-4F7A-A498-5C871E383EB5}">
  <dimension ref="A1:AV35"/>
  <sheetViews>
    <sheetView zoomScaleNormal="100" workbookViewId="0">
      <pane xSplit="3" ySplit="2" topLeftCell="AN3" activePane="bottomRight" state="frozen"/>
      <selection activeCell="AT1" sqref="AT1:AU2"/>
      <selection pane="topRight" activeCell="AT1" sqref="AT1:AU2"/>
      <selection pane="bottomLeft" activeCell="AT1" sqref="AT1:AU2"/>
      <selection pane="bottomRight" activeCell="A3" sqref="A3"/>
    </sheetView>
  </sheetViews>
  <sheetFormatPr baseColWidth="10" defaultColWidth="8.6640625" defaultRowHeight="15" x14ac:dyDescent="0.2"/>
  <cols>
    <col min="1" max="1" width="8.6640625" style="2"/>
    <col min="2" max="2" width="52.1640625" style="2" customWidth="1"/>
    <col min="3" max="3" width="16" style="2" bestFit="1" customWidth="1"/>
    <col min="4" max="35" width="11.5" style="2" customWidth="1"/>
    <col min="36" max="48" width="10.5" style="2" bestFit="1" customWidth="1"/>
    <col min="49" max="16384" width="8.6640625" style="2"/>
  </cols>
  <sheetData>
    <row r="1" spans="1:48" x14ac:dyDescent="0.2">
      <c r="A1" s="68" t="s">
        <v>6</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row>
    <row r="2" spans="1:48" x14ac:dyDescent="0.2">
      <c r="B2" s="15" t="str">
        <f>+TOC!A90&amp;" Land Use, Prices, and Rental Rates"</f>
        <v>Nebraska Land Use, Prices, and Rental Rates</v>
      </c>
      <c r="C2" s="16"/>
      <c r="D2" s="15">
        <v>1990</v>
      </c>
      <c r="E2" s="15">
        <v>1991</v>
      </c>
      <c r="F2" s="15">
        <v>1992</v>
      </c>
      <c r="G2" s="15">
        <v>1993</v>
      </c>
      <c r="H2" s="15">
        <v>1994</v>
      </c>
      <c r="I2" s="15">
        <v>1995</v>
      </c>
      <c r="J2" s="15">
        <v>1996</v>
      </c>
      <c r="K2" s="15">
        <v>1997</v>
      </c>
      <c r="L2" s="15">
        <v>1998</v>
      </c>
      <c r="M2" s="15">
        <v>1999</v>
      </c>
      <c r="N2" s="15">
        <v>2000</v>
      </c>
      <c r="O2" s="15">
        <v>2001</v>
      </c>
      <c r="P2" s="15">
        <v>2002</v>
      </c>
      <c r="Q2" s="15">
        <v>2003</v>
      </c>
      <c r="R2" s="15">
        <v>2004</v>
      </c>
      <c r="S2" s="15">
        <v>2005</v>
      </c>
      <c r="T2" s="15">
        <v>2006</v>
      </c>
      <c r="U2" s="15">
        <v>2007</v>
      </c>
      <c r="V2" s="15">
        <v>2008</v>
      </c>
      <c r="W2" s="15">
        <v>2009</v>
      </c>
      <c r="X2" s="15">
        <v>2010</v>
      </c>
      <c r="Y2" s="15">
        <v>2011</v>
      </c>
      <c r="Z2" s="15">
        <v>2012</v>
      </c>
      <c r="AA2" s="15">
        <v>2013</v>
      </c>
      <c r="AB2" s="15">
        <v>2014</v>
      </c>
      <c r="AC2" s="15">
        <v>2015</v>
      </c>
      <c r="AD2" s="15">
        <v>2016</v>
      </c>
      <c r="AE2" s="15">
        <v>2017</v>
      </c>
      <c r="AF2" s="15">
        <v>2018</v>
      </c>
      <c r="AG2" s="15">
        <v>2019</v>
      </c>
      <c r="AH2" s="15">
        <v>2020</v>
      </c>
      <c r="AI2" s="15">
        <v>2021</v>
      </c>
      <c r="AJ2" s="15">
        <v>2022</v>
      </c>
      <c r="AK2" s="15">
        <v>2023</v>
      </c>
      <c r="AL2" s="15">
        <v>2024</v>
      </c>
      <c r="AM2" s="15">
        <v>2025</v>
      </c>
      <c r="AN2" s="15">
        <v>2026</v>
      </c>
      <c r="AO2" s="15">
        <v>2027</v>
      </c>
      <c r="AP2" s="15">
        <v>2028</v>
      </c>
      <c r="AQ2" s="15">
        <v>2029</v>
      </c>
      <c r="AR2" s="15">
        <v>2030</v>
      </c>
      <c r="AS2" s="15">
        <v>2031</v>
      </c>
      <c r="AT2" s="15">
        <v>2032</v>
      </c>
      <c r="AU2" s="15">
        <v>2033</v>
      </c>
      <c r="AV2" s="15">
        <v>2034</v>
      </c>
    </row>
    <row r="3" spans="1:48" ht="16" thickBot="1" x14ac:dyDescent="0.25">
      <c r="A3" s="1"/>
      <c r="B3" s="19"/>
      <c r="C3" s="20" t="s">
        <v>7</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row>
    <row r="4" spans="1:48" x14ac:dyDescent="0.2">
      <c r="A4" s="1"/>
      <c r="B4" s="1"/>
      <c r="C4" s="2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x14ac:dyDescent="0.2">
      <c r="A5" s="1"/>
      <c r="B5" s="22" t="s">
        <v>64</v>
      </c>
      <c r="C5" s="2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x14ac:dyDescent="0.2">
      <c r="A6" s="1"/>
      <c r="B6" s="33" t="s">
        <v>65</v>
      </c>
      <c r="C6" s="21" t="s">
        <v>10</v>
      </c>
      <c r="D6" s="32">
        <v>18346</v>
      </c>
      <c r="E6" s="32">
        <v>18648.099999999999</v>
      </c>
      <c r="F6" s="32">
        <v>18767.5</v>
      </c>
      <c r="G6" s="32">
        <v>18226.599999999999</v>
      </c>
      <c r="H6" s="32">
        <v>18799.099999999999</v>
      </c>
      <c r="I6" s="32">
        <v>17975.3</v>
      </c>
      <c r="J6" s="32">
        <v>18533.2</v>
      </c>
      <c r="K6" s="32">
        <v>18885.3</v>
      </c>
      <c r="L6" s="32">
        <v>18697.400000000001</v>
      </c>
      <c r="M6" s="32">
        <v>18857.2</v>
      </c>
      <c r="N6" s="32">
        <v>18731.8</v>
      </c>
      <c r="O6" s="32">
        <v>18833.400000000001</v>
      </c>
      <c r="P6" s="32">
        <v>18533</v>
      </c>
      <c r="Q6" s="32">
        <v>18694.400000000001</v>
      </c>
      <c r="R6" s="32">
        <v>18499.5</v>
      </c>
      <c r="S6" s="32">
        <v>18534.3</v>
      </c>
      <c r="T6" s="32">
        <v>18340.8</v>
      </c>
      <c r="U6" s="32">
        <v>18533.3</v>
      </c>
      <c r="V6" s="32">
        <v>18486.3</v>
      </c>
      <c r="W6" s="32">
        <v>18764.599999999999</v>
      </c>
      <c r="X6" s="32">
        <v>18929.5</v>
      </c>
      <c r="Y6" s="32">
        <v>19080.599999999999</v>
      </c>
      <c r="Z6" s="32">
        <v>19276.400000000001</v>
      </c>
      <c r="AA6" s="32">
        <v>19207.2</v>
      </c>
      <c r="AB6" s="32">
        <v>19233.900000000001</v>
      </c>
      <c r="AC6" s="32">
        <v>19390.8</v>
      </c>
      <c r="AD6" s="32">
        <v>19223.7</v>
      </c>
      <c r="AE6" s="32">
        <v>19260.7</v>
      </c>
      <c r="AF6" s="32">
        <v>19436.099999999999</v>
      </c>
      <c r="AG6" s="32">
        <v>18949.099999999999</v>
      </c>
      <c r="AH6" s="32">
        <v>19464.7</v>
      </c>
      <c r="AI6" s="32">
        <v>19525.3</v>
      </c>
      <c r="AJ6" s="32">
        <v>18981.099999999999</v>
      </c>
      <c r="AK6" s="32">
        <v>19196.099999999999</v>
      </c>
      <c r="AL6" s="32">
        <v>19205</v>
      </c>
      <c r="AM6" s="32">
        <v>19267.099999999999</v>
      </c>
      <c r="AN6" s="32">
        <v>18750.713569630403</v>
      </c>
      <c r="AO6" s="32">
        <v>18768.042986826298</v>
      </c>
      <c r="AP6" s="32">
        <v>18780.585381731322</v>
      </c>
      <c r="AQ6" s="32">
        <v>18800.995741734943</v>
      </c>
      <c r="AR6" s="32">
        <v>18819.312430512604</v>
      </c>
      <c r="AS6" s="32">
        <v>18839.608232312432</v>
      </c>
      <c r="AT6" s="32">
        <v>18854.947990860714</v>
      </c>
      <c r="AU6" s="32">
        <v>18869.374335579625</v>
      </c>
      <c r="AV6" s="32">
        <v>18879.063841892988</v>
      </c>
    </row>
    <row r="7" spans="1:48" x14ac:dyDescent="0.2">
      <c r="A7" s="1"/>
      <c r="B7" s="33" t="s">
        <v>66</v>
      </c>
      <c r="C7" s="21" t="s">
        <v>10</v>
      </c>
      <c r="D7" s="32">
        <v>272.2</v>
      </c>
      <c r="E7" s="32">
        <v>226.6</v>
      </c>
      <c r="F7" s="32">
        <v>175.7</v>
      </c>
      <c r="G7" s="32">
        <v>202.7</v>
      </c>
      <c r="H7" s="32">
        <v>215.8</v>
      </c>
      <c r="I7" s="32">
        <v>241.5</v>
      </c>
      <c r="J7" s="32">
        <v>223.3</v>
      </c>
      <c r="K7" s="32">
        <v>214.2</v>
      </c>
      <c r="L7" s="32">
        <v>221.5</v>
      </c>
      <c r="M7" s="32">
        <v>236.5</v>
      </c>
      <c r="N7" s="32">
        <v>191</v>
      </c>
      <c r="O7" s="32">
        <v>182.5</v>
      </c>
      <c r="P7" s="32">
        <v>207</v>
      </c>
      <c r="Q7" s="32">
        <v>178.5</v>
      </c>
      <c r="R7" s="32">
        <v>142</v>
      </c>
      <c r="S7" s="32">
        <v>194.5</v>
      </c>
      <c r="T7" s="32">
        <v>159.5</v>
      </c>
      <c r="U7" s="32">
        <v>131</v>
      </c>
      <c r="V7" s="32">
        <v>154.5</v>
      </c>
      <c r="W7" s="32">
        <v>150</v>
      </c>
      <c r="X7" s="32">
        <v>189</v>
      </c>
      <c r="Y7" s="32">
        <v>130</v>
      </c>
      <c r="Z7" s="32">
        <v>168.5</v>
      </c>
      <c r="AA7" s="32">
        <v>149.1</v>
      </c>
      <c r="AB7" s="32">
        <v>187</v>
      </c>
      <c r="AC7" s="32">
        <v>155.5</v>
      </c>
      <c r="AD7" s="32">
        <v>154.5</v>
      </c>
      <c r="AE7" s="32">
        <v>199</v>
      </c>
      <c r="AF7" s="32">
        <v>159.5</v>
      </c>
      <c r="AG7" s="32">
        <v>140.5</v>
      </c>
      <c r="AH7" s="32">
        <v>184</v>
      </c>
      <c r="AI7" s="32">
        <v>139</v>
      </c>
      <c r="AJ7" s="32">
        <v>135</v>
      </c>
      <c r="AK7" s="32">
        <v>122</v>
      </c>
      <c r="AL7" s="32">
        <v>151</v>
      </c>
      <c r="AM7" s="32">
        <v>131.66377754962249</v>
      </c>
      <c r="AN7" s="32">
        <v>147.42007854854606</v>
      </c>
      <c r="AO7" s="32">
        <v>142.27114091115754</v>
      </c>
      <c r="AP7" s="32">
        <v>140.55237876939097</v>
      </c>
      <c r="AQ7" s="32">
        <v>140.81385162189827</v>
      </c>
      <c r="AR7" s="32">
        <v>140.33118444087998</v>
      </c>
      <c r="AS7" s="32">
        <v>139.57308538684197</v>
      </c>
      <c r="AT7" s="32">
        <v>138.54637058196494</v>
      </c>
      <c r="AU7" s="32">
        <v>137.61259360513412</v>
      </c>
      <c r="AV7" s="32">
        <v>137.04806856857124</v>
      </c>
    </row>
    <row r="8" spans="1:48" x14ac:dyDescent="0.2">
      <c r="A8" s="1"/>
      <c r="B8" s="43" t="s">
        <v>64</v>
      </c>
      <c r="C8" s="21" t="s">
        <v>10</v>
      </c>
      <c r="D8" s="32">
        <v>18618.2</v>
      </c>
      <c r="E8" s="32">
        <v>18874.699999999997</v>
      </c>
      <c r="F8" s="32">
        <v>18943.2</v>
      </c>
      <c r="G8" s="32">
        <v>18429.3</v>
      </c>
      <c r="H8" s="32">
        <v>19014.899999999998</v>
      </c>
      <c r="I8" s="32">
        <v>18216.8</v>
      </c>
      <c r="J8" s="32">
        <v>18756.5</v>
      </c>
      <c r="K8" s="32">
        <v>19099.5</v>
      </c>
      <c r="L8" s="32">
        <v>18918.900000000001</v>
      </c>
      <c r="M8" s="32">
        <v>19093.7</v>
      </c>
      <c r="N8" s="32">
        <v>18922.8</v>
      </c>
      <c r="O8" s="32">
        <v>19015.900000000001</v>
      </c>
      <c r="P8" s="32">
        <v>18740</v>
      </c>
      <c r="Q8" s="32">
        <v>18872.900000000001</v>
      </c>
      <c r="R8" s="32">
        <v>18641.5</v>
      </c>
      <c r="S8" s="32">
        <v>18728.8</v>
      </c>
      <c r="T8" s="32">
        <v>18500.3</v>
      </c>
      <c r="U8" s="32">
        <v>18664.3</v>
      </c>
      <c r="V8" s="32">
        <v>18640.8</v>
      </c>
      <c r="W8" s="32">
        <v>18914.599999999999</v>
      </c>
      <c r="X8" s="32">
        <v>19118.5</v>
      </c>
      <c r="Y8" s="32">
        <v>19210.599999999999</v>
      </c>
      <c r="Z8" s="32">
        <v>19444.900000000001</v>
      </c>
      <c r="AA8" s="32">
        <v>19356.3</v>
      </c>
      <c r="AB8" s="32">
        <v>19420.900000000001</v>
      </c>
      <c r="AC8" s="32">
        <v>19546.3</v>
      </c>
      <c r="AD8" s="32">
        <v>19378.2</v>
      </c>
      <c r="AE8" s="32">
        <v>19459.7</v>
      </c>
      <c r="AF8" s="32">
        <v>19595.599999999999</v>
      </c>
      <c r="AG8" s="32">
        <v>19089.599999999999</v>
      </c>
      <c r="AH8" s="32">
        <v>19648.7</v>
      </c>
      <c r="AI8" s="32">
        <v>19664.3</v>
      </c>
      <c r="AJ8" s="32">
        <v>19116.099999999999</v>
      </c>
      <c r="AK8" s="32">
        <v>19318.099999999999</v>
      </c>
      <c r="AL8" s="32">
        <v>19356</v>
      </c>
      <c r="AM8" s="32">
        <v>19398.763777549622</v>
      </c>
      <c r="AN8" s="32">
        <v>18898.133648178948</v>
      </c>
      <c r="AO8" s="32">
        <v>18910.314127737456</v>
      </c>
      <c r="AP8" s="32">
        <v>18921.137760500711</v>
      </c>
      <c r="AQ8" s="32">
        <v>18941.80959335684</v>
      </c>
      <c r="AR8" s="32">
        <v>18959.643614953486</v>
      </c>
      <c r="AS8" s="32">
        <v>18979.181317699273</v>
      </c>
      <c r="AT8" s="32">
        <v>18993.494361442677</v>
      </c>
      <c r="AU8" s="32">
        <v>19006.986929184761</v>
      </c>
      <c r="AV8" s="32">
        <v>19016.111910461561</v>
      </c>
    </row>
    <row r="9" spans="1:48" x14ac:dyDescent="0.2">
      <c r="A9" s="1"/>
      <c r="B9" s="1"/>
      <c r="C9" s="2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x14ac:dyDescent="0.2">
      <c r="A10" s="1"/>
      <c r="B10" s="22" t="s">
        <v>67</v>
      </c>
      <c r="C10" s="21" t="s">
        <v>10</v>
      </c>
      <c r="D10" s="32">
        <v>1304.5732</v>
      </c>
      <c r="E10" s="32">
        <v>1314.0847000000001</v>
      </c>
      <c r="F10" s="32">
        <v>1350.1105</v>
      </c>
      <c r="G10" s="32">
        <v>1379.7412999999999</v>
      </c>
      <c r="H10" s="32">
        <v>1379.7412999999999</v>
      </c>
      <c r="I10" s="32">
        <v>1377.2456</v>
      </c>
      <c r="J10" s="32">
        <v>1370.6875</v>
      </c>
      <c r="K10" s="32">
        <v>1245.4195</v>
      </c>
      <c r="L10" s="32">
        <v>1043.3989999999999</v>
      </c>
      <c r="M10" s="32">
        <v>997.94299999999998</v>
      </c>
      <c r="N10" s="32">
        <v>1044.7675999999999</v>
      </c>
      <c r="O10" s="32">
        <v>1133.2380000000001</v>
      </c>
      <c r="P10" s="32">
        <v>1138.434</v>
      </c>
      <c r="Q10" s="32">
        <v>1146.6320000000001</v>
      </c>
      <c r="R10" s="32">
        <v>1188.1400000000001</v>
      </c>
      <c r="S10" s="32">
        <v>1197.0250000000001</v>
      </c>
      <c r="T10" s="32">
        <v>1287.8810000000001</v>
      </c>
      <c r="U10" s="32">
        <v>1337.4480000000001</v>
      </c>
      <c r="V10" s="32">
        <v>1233.653</v>
      </c>
      <c r="W10" s="32">
        <v>1204.116</v>
      </c>
      <c r="X10" s="32">
        <v>1092.7539999999999</v>
      </c>
      <c r="Y10" s="32">
        <v>1071.415</v>
      </c>
      <c r="Z10" s="32">
        <v>993.92499999999995</v>
      </c>
      <c r="AA10" s="32">
        <v>887.68899999999996</v>
      </c>
      <c r="AB10" s="32">
        <v>843.702</v>
      </c>
      <c r="AC10" s="32">
        <v>784.69500000000005</v>
      </c>
      <c r="AD10" s="32">
        <v>781.976</v>
      </c>
      <c r="AE10" s="32">
        <v>800.37800000000004</v>
      </c>
      <c r="AF10" s="32">
        <v>915.91899999999987</v>
      </c>
      <c r="AG10" s="32">
        <v>1064.143</v>
      </c>
      <c r="AH10" s="32">
        <v>1054.0810000000001</v>
      </c>
      <c r="AI10" s="32">
        <v>1268.4120000000003</v>
      </c>
      <c r="AJ10" s="32">
        <v>1521.4320000000002</v>
      </c>
      <c r="AK10" s="32">
        <v>1836.837</v>
      </c>
      <c r="AL10" s="32">
        <v>2208.442</v>
      </c>
      <c r="AM10" s="32">
        <v>2423.8009999999999</v>
      </c>
      <c r="AN10" s="32">
        <v>2577.6474789662534</v>
      </c>
      <c r="AO10" s="32">
        <v>2665.8246345203597</v>
      </c>
      <c r="AP10" s="32">
        <v>2645.8135224080656</v>
      </c>
      <c r="AQ10" s="32">
        <v>2721.8929763698807</v>
      </c>
      <c r="AR10" s="32">
        <v>2730.2098737600454</v>
      </c>
      <c r="AS10" s="32">
        <v>2781.673415735288</v>
      </c>
      <c r="AT10" s="32">
        <v>2802.001527414036</v>
      </c>
      <c r="AU10" s="32">
        <v>2847.9800177668944</v>
      </c>
      <c r="AV10" s="32">
        <v>2906.9112422909593</v>
      </c>
    </row>
    <row r="11" spans="1:48" x14ac:dyDescent="0.2">
      <c r="A11" s="1"/>
      <c r="B11" s="23" t="s">
        <v>216</v>
      </c>
      <c r="C11" s="21" t="s">
        <v>10</v>
      </c>
      <c r="D11" s="44"/>
      <c r="E11" s="44"/>
      <c r="F11" s="44"/>
      <c r="G11" s="44"/>
      <c r="H11" s="44"/>
      <c r="I11" s="44"/>
      <c r="J11" s="44"/>
      <c r="K11" s="44"/>
      <c r="L11" s="44"/>
      <c r="M11" s="44"/>
      <c r="N11" s="44"/>
      <c r="O11" s="32">
        <v>1107.79</v>
      </c>
      <c r="P11" s="32">
        <v>1101.374</v>
      </c>
      <c r="Q11" s="32">
        <v>1091.125</v>
      </c>
      <c r="R11" s="32">
        <v>1112.296</v>
      </c>
      <c r="S11" s="32">
        <v>1110.2660000000001</v>
      </c>
      <c r="T11" s="32">
        <v>1154.787</v>
      </c>
      <c r="U11" s="32">
        <v>1197.999</v>
      </c>
      <c r="V11" s="32">
        <v>1089.9760000000001</v>
      </c>
      <c r="W11" s="32">
        <v>1042.08</v>
      </c>
      <c r="X11" s="32">
        <v>920.745</v>
      </c>
      <c r="Y11" s="32">
        <v>899.34299999999996</v>
      </c>
      <c r="Z11" s="32">
        <v>816.10900000000004</v>
      </c>
      <c r="AA11" s="32">
        <v>705.96</v>
      </c>
      <c r="AB11" s="32">
        <v>651.64800000000002</v>
      </c>
      <c r="AC11" s="32">
        <v>580.97900000000004</v>
      </c>
      <c r="AD11" s="32">
        <v>535.32399999999996</v>
      </c>
      <c r="AE11" s="32">
        <v>515.77700000000004</v>
      </c>
      <c r="AF11" s="32">
        <v>466.5</v>
      </c>
      <c r="AG11" s="32">
        <v>441.57600000000002</v>
      </c>
      <c r="AH11" s="32">
        <v>435.78700000000003</v>
      </c>
      <c r="AI11" s="32">
        <v>395.64100000000002</v>
      </c>
      <c r="AJ11" s="32">
        <v>367.86099999999999</v>
      </c>
      <c r="AK11" s="32">
        <v>346.95800000000003</v>
      </c>
      <c r="AL11" s="32">
        <v>337.78700000000003</v>
      </c>
      <c r="AM11" s="32">
        <v>343.74200000000002</v>
      </c>
      <c r="AN11" s="32">
        <v>346.87365246300124</v>
      </c>
      <c r="AO11" s="32">
        <v>340.20394151477677</v>
      </c>
      <c r="AP11" s="32">
        <v>342.56008015931735</v>
      </c>
      <c r="AQ11" s="32">
        <v>333.03476553825487</v>
      </c>
      <c r="AR11" s="32">
        <v>332.88333538517281</v>
      </c>
      <c r="AS11" s="32">
        <v>326.399554832776</v>
      </c>
      <c r="AT11" s="32">
        <v>323.76609875793559</v>
      </c>
      <c r="AU11" s="32">
        <v>317.96127692963881</v>
      </c>
      <c r="AV11" s="32">
        <v>310.55517971016837</v>
      </c>
    </row>
    <row r="12" spans="1:48" x14ac:dyDescent="0.2">
      <c r="A12" s="1"/>
      <c r="B12" s="23" t="s">
        <v>217</v>
      </c>
      <c r="C12" s="21" t="s">
        <v>10</v>
      </c>
      <c r="D12" s="44"/>
      <c r="E12" s="44"/>
      <c r="F12" s="44"/>
      <c r="G12" s="44"/>
      <c r="H12" s="44"/>
      <c r="I12" s="44"/>
      <c r="J12" s="44"/>
      <c r="K12" s="44"/>
      <c r="L12" s="44"/>
      <c r="M12" s="44"/>
      <c r="N12" s="44"/>
      <c r="O12" s="32">
        <v>25.448</v>
      </c>
      <c r="P12" s="32">
        <v>37.06</v>
      </c>
      <c r="Q12" s="32">
        <v>55.506999999999998</v>
      </c>
      <c r="R12" s="32">
        <v>75.843999999999994</v>
      </c>
      <c r="S12" s="32">
        <v>86.759</v>
      </c>
      <c r="T12" s="32">
        <v>133.09399999999999</v>
      </c>
      <c r="U12" s="32">
        <v>139.44900000000001</v>
      </c>
      <c r="V12" s="32">
        <v>143.67699999999999</v>
      </c>
      <c r="W12" s="32">
        <v>162.036</v>
      </c>
      <c r="X12" s="32">
        <v>172.00899999999999</v>
      </c>
      <c r="Y12" s="32">
        <v>172.072</v>
      </c>
      <c r="Z12" s="32">
        <v>177.816</v>
      </c>
      <c r="AA12" s="32">
        <v>181.72900000000001</v>
      </c>
      <c r="AB12" s="32">
        <v>192.054</v>
      </c>
      <c r="AC12" s="32">
        <v>203.71600000000001</v>
      </c>
      <c r="AD12" s="32">
        <v>246.65200000000002</v>
      </c>
      <c r="AE12" s="32">
        <v>259.48599999999999</v>
      </c>
      <c r="AF12" s="32">
        <v>301.47399999999999</v>
      </c>
      <c r="AG12" s="32">
        <v>288.70300000000003</v>
      </c>
      <c r="AH12" s="32">
        <v>284.87</v>
      </c>
      <c r="AI12" s="32">
        <v>270.36500000000001</v>
      </c>
      <c r="AJ12" s="32">
        <v>269.32800000000003</v>
      </c>
      <c r="AK12" s="32">
        <v>268.161</v>
      </c>
      <c r="AL12" s="32">
        <v>272.91399999999999</v>
      </c>
      <c r="AM12" s="32">
        <v>271.30700000000002</v>
      </c>
      <c r="AN12" s="32">
        <v>271.44332393288147</v>
      </c>
      <c r="AO12" s="32">
        <v>271.57918085773372</v>
      </c>
      <c r="AP12" s="32">
        <v>271.71463021181148</v>
      </c>
      <c r="AQ12" s="32">
        <v>271.84967321782699</v>
      </c>
      <c r="AR12" s="32">
        <v>270.84539250045327</v>
      </c>
      <c r="AS12" s="32">
        <v>270.98304321960285</v>
      </c>
      <c r="AT12" s="32">
        <v>271.12028098659499</v>
      </c>
      <c r="AU12" s="32">
        <v>271.2571070402862</v>
      </c>
      <c r="AV12" s="32">
        <v>271.39352261581627</v>
      </c>
    </row>
    <row r="13" spans="1:48" x14ac:dyDescent="0.2">
      <c r="A13" s="1"/>
      <c r="B13" s="23" t="s">
        <v>218</v>
      </c>
      <c r="C13" s="21" t="s">
        <v>10</v>
      </c>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32">
        <v>25.115000000000002</v>
      </c>
      <c r="AF13" s="32">
        <v>147.94499999999999</v>
      </c>
      <c r="AG13" s="32">
        <v>333.86400000000003</v>
      </c>
      <c r="AH13" s="32">
        <v>333.42400000000004</v>
      </c>
      <c r="AI13" s="32">
        <v>602.40600000000006</v>
      </c>
      <c r="AJ13" s="32">
        <v>884.24300000000005</v>
      </c>
      <c r="AK13" s="32">
        <v>1221.7180000000001</v>
      </c>
      <c r="AL13" s="32">
        <v>1597.741</v>
      </c>
      <c r="AM13" s="32">
        <v>1808.752</v>
      </c>
      <c r="AN13" s="32">
        <v>1959.330502570371</v>
      </c>
      <c r="AO13" s="32">
        <v>2054.0415121478491</v>
      </c>
      <c r="AP13" s="32">
        <v>2031.5388120369369</v>
      </c>
      <c r="AQ13" s="32">
        <v>2117.0085376137986</v>
      </c>
      <c r="AR13" s="32">
        <v>2126.4811458744193</v>
      </c>
      <c r="AS13" s="32">
        <v>2184.2908176829092</v>
      </c>
      <c r="AT13" s="32">
        <v>2207.1151476695054</v>
      </c>
      <c r="AU13" s="32">
        <v>2258.7616337969694</v>
      </c>
      <c r="AV13" s="32">
        <v>2324.9625399649749</v>
      </c>
    </row>
    <row r="14" spans="1:48" x14ac:dyDescent="0.2">
      <c r="A14" s="1"/>
      <c r="B14" s="1"/>
      <c r="C14" s="21"/>
      <c r="D14" s="1"/>
      <c r="E14" s="1"/>
      <c r="F14" s="1"/>
      <c r="G14" s="1"/>
      <c r="H14" s="23"/>
      <c r="I14" s="2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1:48" x14ac:dyDescent="0.2">
      <c r="A15" s="1"/>
      <c r="B15" s="22" t="s">
        <v>68</v>
      </c>
      <c r="C15" s="21" t="s">
        <v>10</v>
      </c>
      <c r="D15" s="32">
        <v>19922.7732</v>
      </c>
      <c r="E15" s="32">
        <v>20188.784699999997</v>
      </c>
      <c r="F15" s="32">
        <v>20293.3105</v>
      </c>
      <c r="G15" s="32">
        <v>19809.041300000001</v>
      </c>
      <c r="H15" s="32">
        <v>20394.641299999999</v>
      </c>
      <c r="I15" s="32">
        <v>19594.045599999998</v>
      </c>
      <c r="J15" s="32">
        <v>20127.1875</v>
      </c>
      <c r="K15" s="32">
        <v>20344.9195</v>
      </c>
      <c r="L15" s="32">
        <v>19962.299000000003</v>
      </c>
      <c r="M15" s="32">
        <v>20091.643</v>
      </c>
      <c r="N15" s="32">
        <v>19967.567599999998</v>
      </c>
      <c r="O15" s="32">
        <v>20149.138000000003</v>
      </c>
      <c r="P15" s="32">
        <v>19878.434000000001</v>
      </c>
      <c r="Q15" s="32">
        <v>20019.532000000003</v>
      </c>
      <c r="R15" s="32">
        <v>19829.64</v>
      </c>
      <c r="S15" s="32">
        <v>19925.825000000001</v>
      </c>
      <c r="T15" s="32">
        <v>19788.181</v>
      </c>
      <c r="U15" s="32">
        <v>20001.748</v>
      </c>
      <c r="V15" s="32">
        <v>19874.452999999998</v>
      </c>
      <c r="W15" s="32">
        <v>20118.716</v>
      </c>
      <c r="X15" s="32">
        <v>20211.254000000001</v>
      </c>
      <c r="Y15" s="32">
        <v>20282.014999999999</v>
      </c>
      <c r="Z15" s="32">
        <v>20438.825000000001</v>
      </c>
      <c r="AA15" s="32">
        <v>20243.988999999998</v>
      </c>
      <c r="AB15" s="32">
        <v>20264.602000000003</v>
      </c>
      <c r="AC15" s="32">
        <v>20330.994999999999</v>
      </c>
      <c r="AD15" s="32">
        <v>20160.175999999999</v>
      </c>
      <c r="AE15" s="32">
        <v>20260.078000000001</v>
      </c>
      <c r="AF15" s="32">
        <v>20511.519</v>
      </c>
      <c r="AG15" s="32">
        <v>20153.742999999999</v>
      </c>
      <c r="AH15" s="32">
        <v>20702.781000000003</v>
      </c>
      <c r="AI15" s="32">
        <v>20932.712</v>
      </c>
      <c r="AJ15" s="32">
        <v>20637.531999999999</v>
      </c>
      <c r="AK15" s="32">
        <v>21154.936999999998</v>
      </c>
      <c r="AL15" s="32">
        <v>21564.441999999999</v>
      </c>
      <c r="AM15" s="32">
        <v>21822.564777549622</v>
      </c>
      <c r="AN15" s="32">
        <v>21475.781127145201</v>
      </c>
      <c r="AO15" s="32">
        <v>21576.138762257815</v>
      </c>
      <c r="AP15" s="32">
        <v>21566.951282908776</v>
      </c>
      <c r="AQ15" s="32">
        <v>21663.70256972672</v>
      </c>
      <c r="AR15" s="32">
        <v>21689.853488713532</v>
      </c>
      <c r="AS15" s="32">
        <v>21760.85473343456</v>
      </c>
      <c r="AT15" s="32">
        <v>21795.495888856713</v>
      </c>
      <c r="AU15" s="32">
        <v>21854.966946951656</v>
      </c>
      <c r="AV15" s="32">
        <v>21923.023152752521</v>
      </c>
    </row>
    <row r="16" spans="1:48" x14ac:dyDescent="0.2">
      <c r="A16" s="1"/>
      <c r="B16" s="22"/>
      <c r="C16" s="21"/>
      <c r="D16" s="1"/>
      <c r="E16" s="1"/>
      <c r="F16" s="1"/>
      <c r="G16" s="1"/>
      <c r="H16" s="43"/>
      <c r="I16" s="2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row>
    <row r="17" spans="1:48" x14ac:dyDescent="0.2">
      <c r="A17" s="1"/>
      <c r="B17" s="22" t="s">
        <v>69</v>
      </c>
      <c r="C17" s="21"/>
      <c r="D17" s="1"/>
      <c r="E17" s="1"/>
      <c r="F17" s="1"/>
      <c r="G17" s="1"/>
      <c r="H17" s="43"/>
      <c r="I17" s="2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1:48" x14ac:dyDescent="0.2">
      <c r="A18" s="1"/>
      <c r="B18" s="23" t="s">
        <v>70</v>
      </c>
      <c r="C18" s="21" t="s">
        <v>71</v>
      </c>
      <c r="D18" s="24"/>
      <c r="E18" s="24"/>
      <c r="F18" s="24"/>
      <c r="G18" s="24"/>
      <c r="H18" s="24"/>
      <c r="I18" s="24"/>
      <c r="J18" s="24"/>
      <c r="K18" s="24"/>
      <c r="L18" s="24">
        <v>645</v>
      </c>
      <c r="M18" s="24">
        <v>675</v>
      </c>
      <c r="N18" s="24">
        <v>710</v>
      </c>
      <c r="O18" s="24">
        <v>735</v>
      </c>
      <c r="P18" s="24">
        <v>760</v>
      </c>
      <c r="Q18" s="24">
        <v>775</v>
      </c>
      <c r="R18" s="24">
        <v>810</v>
      </c>
      <c r="S18" s="24">
        <v>910</v>
      </c>
      <c r="T18" s="24">
        <v>1030</v>
      </c>
      <c r="U18" s="24">
        <v>1140</v>
      </c>
      <c r="V18" s="24">
        <v>1330</v>
      </c>
      <c r="W18" s="24">
        <v>1320</v>
      </c>
      <c r="X18" s="24">
        <v>1470</v>
      </c>
      <c r="Y18" s="24">
        <v>1840</v>
      </c>
      <c r="Z18" s="24">
        <v>2420</v>
      </c>
      <c r="AA18" s="24">
        <v>2800</v>
      </c>
      <c r="AB18" s="24">
        <v>3100</v>
      </c>
      <c r="AC18" s="24">
        <v>3010</v>
      </c>
      <c r="AD18" s="24">
        <v>2890</v>
      </c>
      <c r="AE18" s="24">
        <v>2820</v>
      </c>
      <c r="AF18" s="24">
        <v>2750</v>
      </c>
      <c r="AG18" s="24">
        <v>2790</v>
      </c>
      <c r="AH18" s="24">
        <v>2670</v>
      </c>
      <c r="AI18" s="24">
        <v>2910</v>
      </c>
      <c r="AJ18" s="24">
        <v>3450</v>
      </c>
      <c r="AK18" s="24">
        <v>3820</v>
      </c>
      <c r="AL18" s="24">
        <v>4080</v>
      </c>
      <c r="AM18" s="24">
        <v>4250</v>
      </c>
      <c r="AN18" s="24">
        <v>4114.2592758344854</v>
      </c>
      <c r="AO18" s="24">
        <v>4001.240736503024</v>
      </c>
      <c r="AP18" s="24">
        <v>3997.2001450645362</v>
      </c>
      <c r="AQ18" s="24">
        <v>4008.5716050406572</v>
      </c>
      <c r="AR18" s="24">
        <v>4039.0992187586503</v>
      </c>
      <c r="AS18" s="24">
        <v>4072.649281696114</v>
      </c>
      <c r="AT18" s="24">
        <v>4082.8134573620659</v>
      </c>
      <c r="AU18" s="24">
        <v>4080.43335163442</v>
      </c>
      <c r="AV18" s="24">
        <v>4069.8937641475263</v>
      </c>
    </row>
    <row r="19" spans="1:48" x14ac:dyDescent="0.2">
      <c r="A19" s="1"/>
      <c r="B19" s="33" t="s">
        <v>72</v>
      </c>
      <c r="C19" s="21" t="s">
        <v>71</v>
      </c>
      <c r="D19" s="24"/>
      <c r="E19" s="24"/>
      <c r="F19" s="24"/>
      <c r="G19" s="24"/>
      <c r="H19" s="24"/>
      <c r="I19" s="24"/>
      <c r="J19" s="24"/>
      <c r="K19" s="24"/>
      <c r="L19" s="24">
        <v>1040</v>
      </c>
      <c r="M19" s="24">
        <v>1080</v>
      </c>
      <c r="N19" s="24">
        <v>1130</v>
      </c>
      <c r="O19" s="24">
        <v>1160</v>
      </c>
      <c r="P19" s="24">
        <v>1200</v>
      </c>
      <c r="Q19" s="24">
        <v>1210</v>
      </c>
      <c r="R19" s="24">
        <v>1260</v>
      </c>
      <c r="S19" s="24">
        <v>1420</v>
      </c>
      <c r="T19" s="24">
        <v>1560</v>
      </c>
      <c r="U19" s="24">
        <v>1760</v>
      </c>
      <c r="V19" s="24">
        <v>2050</v>
      </c>
      <c r="W19" s="24">
        <v>2150</v>
      </c>
      <c r="X19" s="24">
        <v>2430</v>
      </c>
      <c r="Y19" s="24">
        <v>3130</v>
      </c>
      <c r="Z19" s="24">
        <v>4190</v>
      </c>
      <c r="AA19" s="24">
        <v>4860</v>
      </c>
      <c r="AB19" s="24">
        <v>5140</v>
      </c>
      <c r="AC19" s="24">
        <v>5010</v>
      </c>
      <c r="AD19" s="24">
        <v>4750</v>
      </c>
      <c r="AE19" s="24">
        <v>4430</v>
      </c>
      <c r="AF19" s="24">
        <v>4380</v>
      </c>
      <c r="AG19" s="24">
        <v>4300</v>
      </c>
      <c r="AH19" s="24">
        <v>4170</v>
      </c>
      <c r="AI19" s="24">
        <v>4660</v>
      </c>
      <c r="AJ19" s="24">
        <v>5520</v>
      </c>
      <c r="AK19" s="24">
        <v>6150</v>
      </c>
      <c r="AL19" s="24">
        <v>6540</v>
      </c>
      <c r="AM19" s="24">
        <v>6800</v>
      </c>
      <c r="AN19" s="24">
        <v>6520.7333803421961</v>
      </c>
      <c r="AO19" s="24">
        <v>6276.1947826896121</v>
      </c>
      <c r="AP19" s="24">
        <v>6275.4679705131603</v>
      </c>
      <c r="AQ19" s="24">
        <v>6318.2803116114346</v>
      </c>
      <c r="AR19" s="24">
        <v>6366.2070182470889</v>
      </c>
      <c r="AS19" s="24">
        <v>6414.6466344587152</v>
      </c>
      <c r="AT19" s="24">
        <v>6437.5007197918194</v>
      </c>
      <c r="AU19" s="24">
        <v>6446.4357376397465</v>
      </c>
      <c r="AV19" s="24">
        <v>6448.4198528191309</v>
      </c>
    </row>
    <row r="20" spans="1:48" x14ac:dyDescent="0.2">
      <c r="A20" s="1"/>
      <c r="B20" s="45" t="s">
        <v>73</v>
      </c>
      <c r="C20" s="21" t="s">
        <v>71</v>
      </c>
      <c r="D20" s="24"/>
      <c r="E20" s="24"/>
      <c r="F20" s="24"/>
      <c r="G20" s="24"/>
      <c r="H20" s="24"/>
      <c r="I20" s="24"/>
      <c r="J20" s="24"/>
      <c r="K20" s="24"/>
      <c r="L20" s="24">
        <v>1510</v>
      </c>
      <c r="M20" s="24">
        <v>1530</v>
      </c>
      <c r="N20" s="24">
        <v>1580</v>
      </c>
      <c r="O20" s="24">
        <v>1600</v>
      </c>
      <c r="P20" s="24">
        <v>1630</v>
      </c>
      <c r="Q20" s="24">
        <v>1650</v>
      </c>
      <c r="R20" s="24">
        <v>1720</v>
      </c>
      <c r="S20" s="24">
        <v>1870</v>
      </c>
      <c r="T20" s="24">
        <v>2030</v>
      </c>
      <c r="U20" s="24">
        <v>2230</v>
      </c>
      <c r="V20" s="24">
        <v>2650</v>
      </c>
      <c r="W20" s="24">
        <v>2660</v>
      </c>
      <c r="X20" s="24">
        <v>3050</v>
      </c>
      <c r="Y20" s="24">
        <v>4080</v>
      </c>
      <c r="Z20" s="24">
        <v>5610</v>
      </c>
      <c r="AA20" s="24">
        <v>6700</v>
      </c>
      <c r="AB20" s="24">
        <v>7050</v>
      </c>
      <c r="AC20" s="24">
        <v>6780</v>
      </c>
      <c r="AD20" s="24">
        <v>6430</v>
      </c>
      <c r="AE20" s="24">
        <v>6010</v>
      </c>
      <c r="AF20" s="24">
        <v>5930</v>
      </c>
      <c r="AG20" s="24">
        <v>5730</v>
      </c>
      <c r="AH20" s="24">
        <v>5570</v>
      </c>
      <c r="AI20" s="24">
        <v>6130</v>
      </c>
      <c r="AJ20" s="24">
        <v>7310</v>
      </c>
      <c r="AK20" s="24">
        <v>8020</v>
      </c>
      <c r="AL20" s="24">
        <v>8550</v>
      </c>
      <c r="AM20" s="24">
        <v>8850</v>
      </c>
      <c r="AN20" s="24">
        <v>8538.2354672908896</v>
      </c>
      <c r="AO20" s="24">
        <v>8199.5286458364099</v>
      </c>
      <c r="AP20" s="24">
        <v>8166.3945422116494</v>
      </c>
      <c r="AQ20" s="24">
        <v>8219.9453130152069</v>
      </c>
      <c r="AR20" s="24">
        <v>8282.4023154204369</v>
      </c>
      <c r="AS20" s="24">
        <v>8344.9774072697292</v>
      </c>
      <c r="AT20" s="24">
        <v>8380.9912402430764</v>
      </c>
      <c r="AU20" s="24">
        <v>8401.0380468018229</v>
      </c>
      <c r="AV20" s="24">
        <v>8413.8480247653533</v>
      </c>
    </row>
    <row r="21" spans="1:48" x14ac:dyDescent="0.2">
      <c r="A21" s="1"/>
      <c r="B21" s="45" t="s">
        <v>74</v>
      </c>
      <c r="C21" s="21" t="s">
        <v>71</v>
      </c>
      <c r="D21" s="24"/>
      <c r="E21" s="24"/>
      <c r="F21" s="24"/>
      <c r="G21" s="24"/>
      <c r="H21" s="24"/>
      <c r="I21" s="24"/>
      <c r="J21" s="24"/>
      <c r="K21" s="24"/>
      <c r="L21" s="24">
        <v>799</v>
      </c>
      <c r="M21" s="24">
        <v>840</v>
      </c>
      <c r="N21" s="24">
        <v>890</v>
      </c>
      <c r="O21" s="24">
        <v>930</v>
      </c>
      <c r="P21" s="24">
        <v>980</v>
      </c>
      <c r="Q21" s="24">
        <v>980</v>
      </c>
      <c r="R21" s="24">
        <v>1030</v>
      </c>
      <c r="S21" s="24">
        <v>1190</v>
      </c>
      <c r="T21" s="24">
        <v>1330</v>
      </c>
      <c r="U21" s="24">
        <v>1520</v>
      </c>
      <c r="V21" s="24">
        <v>1750</v>
      </c>
      <c r="W21" s="24">
        <v>1820</v>
      </c>
      <c r="X21" s="24">
        <v>2030</v>
      </c>
      <c r="Y21" s="24">
        <v>2510</v>
      </c>
      <c r="Z21" s="24">
        <v>3270</v>
      </c>
      <c r="AA21" s="24">
        <v>3730</v>
      </c>
      <c r="AB21" s="24">
        <v>3970</v>
      </c>
      <c r="AC21" s="24">
        <v>3920</v>
      </c>
      <c r="AD21" s="24">
        <v>3720</v>
      </c>
      <c r="AE21" s="24">
        <v>3450</v>
      </c>
      <c r="AF21" s="24">
        <v>3430</v>
      </c>
      <c r="AG21" s="24">
        <v>3420</v>
      </c>
      <c r="AH21" s="24">
        <v>3310</v>
      </c>
      <c r="AI21" s="24">
        <v>3750</v>
      </c>
      <c r="AJ21" s="24">
        <v>4420</v>
      </c>
      <c r="AK21" s="24">
        <v>5000</v>
      </c>
      <c r="AL21" s="24">
        <v>5350</v>
      </c>
      <c r="AM21" s="24">
        <v>5600</v>
      </c>
      <c r="AN21" s="24">
        <v>5316.5800971705612</v>
      </c>
      <c r="AO21" s="24">
        <v>5132.693837754</v>
      </c>
      <c r="AP21" s="24">
        <v>5150.6537880307942</v>
      </c>
      <c r="AQ21" s="24">
        <v>5186.1585151754452</v>
      </c>
      <c r="AR21" s="24">
        <v>5224.459339111002</v>
      </c>
      <c r="AS21" s="24">
        <v>5263.4870616890739</v>
      </c>
      <c r="AT21" s="24">
        <v>5278.1617818287832</v>
      </c>
      <c r="AU21" s="24">
        <v>5280.4618821599443</v>
      </c>
      <c r="AV21" s="24">
        <v>5276.1579332210022</v>
      </c>
    </row>
    <row r="22" spans="1:48" x14ac:dyDescent="0.2">
      <c r="A22" s="1"/>
      <c r="B22" s="33" t="s">
        <v>75</v>
      </c>
      <c r="C22" s="21" t="s">
        <v>71</v>
      </c>
      <c r="D22" s="24"/>
      <c r="E22" s="24"/>
      <c r="F22" s="24"/>
      <c r="G22" s="24"/>
      <c r="H22" s="24"/>
      <c r="I22" s="24"/>
      <c r="J22" s="24"/>
      <c r="K22" s="24"/>
      <c r="L22" s="24">
        <v>210</v>
      </c>
      <c r="M22" s="24">
        <v>220</v>
      </c>
      <c r="N22" s="24">
        <v>230</v>
      </c>
      <c r="O22" s="24">
        <v>240</v>
      </c>
      <c r="P22" s="24">
        <v>245</v>
      </c>
      <c r="Q22" s="24">
        <v>255</v>
      </c>
      <c r="R22" s="24">
        <v>270</v>
      </c>
      <c r="S22" s="24">
        <v>310</v>
      </c>
      <c r="T22" s="24">
        <v>350</v>
      </c>
      <c r="U22" s="24">
        <v>400</v>
      </c>
      <c r="V22" s="24">
        <v>480</v>
      </c>
      <c r="W22" s="24">
        <v>443</v>
      </c>
      <c r="X22" s="24">
        <v>459</v>
      </c>
      <c r="Y22" s="24">
        <v>503</v>
      </c>
      <c r="Z22" s="24">
        <v>617</v>
      </c>
      <c r="AA22" s="24">
        <v>643</v>
      </c>
      <c r="AB22" s="24">
        <v>894</v>
      </c>
      <c r="AC22" s="24">
        <v>859</v>
      </c>
      <c r="AD22" s="24">
        <v>891</v>
      </c>
      <c r="AE22" s="24">
        <v>904</v>
      </c>
      <c r="AF22" s="24">
        <v>975</v>
      </c>
      <c r="AG22" s="24">
        <v>1030</v>
      </c>
      <c r="AH22" s="24">
        <v>995</v>
      </c>
      <c r="AI22" s="24">
        <v>1010</v>
      </c>
      <c r="AJ22" s="24">
        <v>1140</v>
      </c>
      <c r="AK22" s="24">
        <v>1300</v>
      </c>
      <c r="AL22" s="24">
        <v>1400</v>
      </c>
      <c r="AM22" s="24">
        <v>1510</v>
      </c>
      <c r="AN22" s="24">
        <v>1571.012629619825</v>
      </c>
      <c r="AO22" s="24">
        <v>1600.8123375958978</v>
      </c>
      <c r="AP22" s="24">
        <v>1621.1416945188844</v>
      </c>
      <c r="AQ22" s="24">
        <v>1636.6050615312763</v>
      </c>
      <c r="AR22" s="24">
        <v>1650.8366149515205</v>
      </c>
      <c r="AS22" s="24">
        <v>1664.5501294185763</v>
      </c>
      <c r="AT22" s="24">
        <v>1675.2626440000608</v>
      </c>
      <c r="AU22" s="24">
        <v>1682.4660203295111</v>
      </c>
      <c r="AV22" s="24">
        <v>1686.3007606389949</v>
      </c>
    </row>
    <row r="23" spans="1:48" x14ac:dyDescent="0.2">
      <c r="A23" s="1"/>
      <c r="B23" s="23"/>
      <c r="C23" s="21"/>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row>
    <row r="24" spans="1:48" x14ac:dyDescent="0.2">
      <c r="A24" s="1"/>
      <c r="B24" s="46" t="s">
        <v>76</v>
      </c>
      <c r="C24" s="21"/>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row>
    <row r="25" spans="1:48" x14ac:dyDescent="0.2">
      <c r="A25" s="1"/>
      <c r="B25" s="23" t="s">
        <v>72</v>
      </c>
      <c r="C25" s="21" t="s">
        <v>71</v>
      </c>
      <c r="D25" s="24"/>
      <c r="E25" s="24"/>
      <c r="F25" s="24"/>
      <c r="G25" s="24"/>
      <c r="H25" s="24"/>
      <c r="I25" s="24"/>
      <c r="J25" s="24"/>
      <c r="K25" s="24"/>
      <c r="L25" s="24">
        <v>88.4</v>
      </c>
      <c r="M25" s="24">
        <v>86.9</v>
      </c>
      <c r="N25" s="24">
        <v>88</v>
      </c>
      <c r="O25" s="24">
        <v>88</v>
      </c>
      <c r="P25" s="24">
        <v>90</v>
      </c>
      <c r="Q25" s="24">
        <v>92</v>
      </c>
      <c r="R25" s="24">
        <v>95</v>
      </c>
      <c r="S25" s="24">
        <v>97</v>
      </c>
      <c r="T25" s="24">
        <v>101</v>
      </c>
      <c r="U25" s="24">
        <v>103</v>
      </c>
      <c r="V25" s="24">
        <v>121</v>
      </c>
      <c r="W25" s="24">
        <v>128</v>
      </c>
      <c r="X25" s="24">
        <v>135</v>
      </c>
      <c r="Y25" s="24">
        <v>150</v>
      </c>
      <c r="Z25" s="24">
        <v>176</v>
      </c>
      <c r="AA25" s="24">
        <v>203</v>
      </c>
      <c r="AB25" s="24">
        <v>205</v>
      </c>
      <c r="AC25" s="24">
        <v>206</v>
      </c>
      <c r="AD25" s="24">
        <v>196</v>
      </c>
      <c r="AE25" s="24">
        <v>194</v>
      </c>
      <c r="AF25" s="24">
        <v>195</v>
      </c>
      <c r="AG25" s="24">
        <v>191</v>
      </c>
      <c r="AH25" s="24">
        <v>197</v>
      </c>
      <c r="AI25" s="24">
        <v>197</v>
      </c>
      <c r="AJ25" s="24">
        <v>211</v>
      </c>
      <c r="AK25" s="24">
        <v>220</v>
      </c>
      <c r="AL25" s="24">
        <v>223</v>
      </c>
      <c r="AM25" s="24">
        <v>226</v>
      </c>
      <c r="AN25" s="24">
        <v>223.66003164167194</v>
      </c>
      <c r="AO25" s="24">
        <v>221.06531706710831</v>
      </c>
      <c r="AP25" s="24">
        <v>219.78368917244103</v>
      </c>
      <c r="AQ25" s="24">
        <v>218.91051989177228</v>
      </c>
      <c r="AR25" s="24">
        <v>219.07592471927177</v>
      </c>
      <c r="AS25" s="24">
        <v>220.15902265384193</v>
      </c>
      <c r="AT25" s="24">
        <v>220.70389438119668</v>
      </c>
      <c r="AU25" s="24">
        <v>220.97748918984286</v>
      </c>
      <c r="AV25" s="24">
        <v>220.82270342703714</v>
      </c>
    </row>
    <row r="26" spans="1:48" x14ac:dyDescent="0.2">
      <c r="A26" s="1"/>
      <c r="B26" s="33" t="s">
        <v>73</v>
      </c>
      <c r="C26" s="21" t="s">
        <v>71</v>
      </c>
      <c r="D26" s="24"/>
      <c r="E26" s="24"/>
      <c r="F26" s="24"/>
      <c r="G26" s="24"/>
      <c r="H26" s="24">
        <v>108.4</v>
      </c>
      <c r="I26" s="24">
        <v>111.1</v>
      </c>
      <c r="J26" s="24">
        <v>112</v>
      </c>
      <c r="K26" s="24">
        <v>116</v>
      </c>
      <c r="L26" s="24">
        <v>117</v>
      </c>
      <c r="M26" s="24">
        <v>115</v>
      </c>
      <c r="N26" s="24">
        <v>117</v>
      </c>
      <c r="O26" s="24">
        <v>117</v>
      </c>
      <c r="P26" s="24">
        <v>121</v>
      </c>
      <c r="Q26" s="24">
        <v>123</v>
      </c>
      <c r="R26" s="24">
        <v>125</v>
      </c>
      <c r="S26" s="24">
        <v>127</v>
      </c>
      <c r="T26" s="24">
        <v>131</v>
      </c>
      <c r="U26" s="24">
        <v>139</v>
      </c>
      <c r="V26" s="24">
        <v>158</v>
      </c>
      <c r="W26" s="24">
        <v>163</v>
      </c>
      <c r="X26" s="24">
        <v>170</v>
      </c>
      <c r="Y26" s="24">
        <v>190</v>
      </c>
      <c r="Z26" s="24">
        <v>225</v>
      </c>
      <c r="AA26" s="24">
        <v>260</v>
      </c>
      <c r="AB26" s="24">
        <v>262</v>
      </c>
      <c r="AC26" s="24">
        <v>254</v>
      </c>
      <c r="AD26" s="24">
        <v>243</v>
      </c>
      <c r="AE26" s="24">
        <v>238</v>
      </c>
      <c r="AF26" s="24">
        <v>238</v>
      </c>
      <c r="AG26" s="24">
        <v>237</v>
      </c>
      <c r="AH26" s="24">
        <v>240</v>
      </c>
      <c r="AI26" s="24">
        <v>244</v>
      </c>
      <c r="AJ26" s="24">
        <v>260</v>
      </c>
      <c r="AK26" s="24">
        <v>277</v>
      </c>
      <c r="AL26" s="24">
        <v>281</v>
      </c>
      <c r="AM26" s="24">
        <v>286</v>
      </c>
      <c r="AN26" s="24">
        <v>281.77177340738194</v>
      </c>
      <c r="AO26" s="24">
        <v>278.68276290844904</v>
      </c>
      <c r="AP26" s="24">
        <v>277.11321959564543</v>
      </c>
      <c r="AQ26" s="24">
        <v>276.06729529094378</v>
      </c>
      <c r="AR26" s="24">
        <v>275.98579740629145</v>
      </c>
      <c r="AS26" s="24">
        <v>277.19446088782445</v>
      </c>
      <c r="AT26" s="24">
        <v>277.63628856211528</v>
      </c>
      <c r="AU26" s="24">
        <v>277.96182808752906</v>
      </c>
      <c r="AV26" s="24">
        <v>277.80282763384486</v>
      </c>
    </row>
    <row r="27" spans="1:48" x14ac:dyDescent="0.2">
      <c r="A27" s="1"/>
      <c r="B27" s="33" t="s">
        <v>74</v>
      </c>
      <c r="C27" s="21" t="s">
        <v>71</v>
      </c>
      <c r="D27" s="24"/>
      <c r="E27" s="24"/>
      <c r="F27" s="24"/>
      <c r="G27" s="24"/>
      <c r="H27" s="24">
        <v>56.7</v>
      </c>
      <c r="I27" s="24">
        <v>57.2</v>
      </c>
      <c r="J27" s="24">
        <v>60</v>
      </c>
      <c r="K27" s="24">
        <v>63.4</v>
      </c>
      <c r="L27" s="24">
        <v>65.7</v>
      </c>
      <c r="M27" s="24">
        <v>64.5</v>
      </c>
      <c r="N27" s="24">
        <v>66</v>
      </c>
      <c r="O27" s="24">
        <v>65</v>
      </c>
      <c r="P27" s="24">
        <v>66</v>
      </c>
      <c r="Q27" s="24">
        <v>67</v>
      </c>
      <c r="R27" s="24">
        <v>70</v>
      </c>
      <c r="S27" s="24">
        <v>72</v>
      </c>
      <c r="T27" s="24">
        <v>76</v>
      </c>
      <c r="U27" s="24">
        <v>79</v>
      </c>
      <c r="V27" s="24">
        <v>97</v>
      </c>
      <c r="W27" s="24">
        <v>97</v>
      </c>
      <c r="X27" s="24">
        <v>103</v>
      </c>
      <c r="Y27" s="24">
        <v>115</v>
      </c>
      <c r="Z27" s="24">
        <v>131</v>
      </c>
      <c r="AA27" s="24">
        <v>147</v>
      </c>
      <c r="AB27" s="24">
        <v>149</v>
      </c>
      <c r="AC27" s="24">
        <v>160</v>
      </c>
      <c r="AD27" s="24">
        <v>150</v>
      </c>
      <c r="AE27" s="24">
        <v>149</v>
      </c>
      <c r="AF27" s="24">
        <v>150</v>
      </c>
      <c r="AG27" s="24">
        <v>144</v>
      </c>
      <c r="AH27" s="24">
        <v>149</v>
      </c>
      <c r="AI27" s="24">
        <v>152</v>
      </c>
      <c r="AJ27" s="24">
        <v>162</v>
      </c>
      <c r="AK27" s="24">
        <v>164</v>
      </c>
      <c r="AL27" s="24">
        <v>169</v>
      </c>
      <c r="AM27" s="24">
        <v>166</v>
      </c>
      <c r="AN27" s="24">
        <v>167.14871656220069</v>
      </c>
      <c r="AO27" s="24">
        <v>165.20152784460316</v>
      </c>
      <c r="AP27" s="24">
        <v>164.28006637885491</v>
      </c>
      <c r="AQ27" s="24">
        <v>163.63071327465764</v>
      </c>
      <c r="AR27" s="24">
        <v>164.011400092603</v>
      </c>
      <c r="AS27" s="24">
        <v>164.89863115834518</v>
      </c>
      <c r="AT27" s="24">
        <v>165.49813450206707</v>
      </c>
      <c r="AU27" s="24">
        <v>165.70361378484645</v>
      </c>
      <c r="AV27" s="24">
        <v>165.56416716069106</v>
      </c>
    </row>
    <row r="28" spans="1:48" x14ac:dyDescent="0.2">
      <c r="A28" s="1"/>
      <c r="B28" s="23" t="s">
        <v>75</v>
      </c>
      <c r="C28" s="21" t="s">
        <v>71</v>
      </c>
      <c r="D28" s="24"/>
      <c r="E28" s="24"/>
      <c r="F28" s="24"/>
      <c r="G28" s="24"/>
      <c r="H28" s="24">
        <v>10.199999999999999</v>
      </c>
      <c r="I28" s="24">
        <v>9.1999999999999993</v>
      </c>
      <c r="J28" s="24">
        <v>10</v>
      </c>
      <c r="K28" s="24">
        <v>10.4</v>
      </c>
      <c r="L28" s="24">
        <v>10.7</v>
      </c>
      <c r="M28" s="24">
        <v>10.9</v>
      </c>
      <c r="N28" s="24">
        <v>11.3</v>
      </c>
      <c r="O28" s="24">
        <v>11.3</v>
      </c>
      <c r="P28" s="24">
        <v>11.2</v>
      </c>
      <c r="Q28" s="24">
        <v>11.5</v>
      </c>
      <c r="R28" s="24">
        <v>12</v>
      </c>
      <c r="S28" s="24">
        <v>12</v>
      </c>
      <c r="T28" s="24">
        <v>12.5</v>
      </c>
      <c r="U28" s="24">
        <v>14</v>
      </c>
      <c r="V28" s="24">
        <v>15.5</v>
      </c>
      <c r="W28" s="24">
        <v>16</v>
      </c>
      <c r="X28" s="24">
        <v>16</v>
      </c>
      <c r="Y28" s="24">
        <v>16.5</v>
      </c>
      <c r="Z28" s="24">
        <v>17.5</v>
      </c>
      <c r="AA28" s="24">
        <v>20</v>
      </c>
      <c r="AB28" s="24">
        <v>20.5</v>
      </c>
      <c r="AC28" s="24">
        <v>28.5</v>
      </c>
      <c r="AD28" s="24">
        <v>24</v>
      </c>
      <c r="AE28" s="24">
        <v>24.5</v>
      </c>
      <c r="AF28" s="24">
        <v>22.5</v>
      </c>
      <c r="AG28" s="24">
        <v>24.5</v>
      </c>
      <c r="AH28" s="24">
        <v>24</v>
      </c>
      <c r="AI28" s="24">
        <v>25</v>
      </c>
      <c r="AJ28" s="24">
        <v>26</v>
      </c>
      <c r="AK28" s="24">
        <v>27</v>
      </c>
      <c r="AL28" s="24">
        <v>28.5</v>
      </c>
      <c r="AM28" s="24">
        <v>28.5</v>
      </c>
      <c r="AN28" s="24">
        <v>28.48366403442401</v>
      </c>
      <c r="AO28" s="24">
        <v>28.771708264446644</v>
      </c>
      <c r="AP28" s="24">
        <v>29.259459763373819</v>
      </c>
      <c r="AQ28" s="24">
        <v>29.835605726881923</v>
      </c>
      <c r="AR28" s="24">
        <v>30.547616902592882</v>
      </c>
      <c r="AS28" s="24">
        <v>31.35394956527696</v>
      </c>
      <c r="AT28" s="24">
        <v>32.157761352420025</v>
      </c>
      <c r="AU28" s="24">
        <v>32.918916394631808</v>
      </c>
      <c r="AV28" s="24">
        <v>33.630687726477568</v>
      </c>
    </row>
    <row r="29" spans="1:48" x14ac:dyDescent="0.2">
      <c r="A29" s="1"/>
      <c r="B29" s="23"/>
      <c r="C29" s="21"/>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row>
    <row r="30" spans="1:48" x14ac:dyDescent="0.2">
      <c r="A30" s="1"/>
      <c r="B30" s="46" t="s">
        <v>219</v>
      </c>
      <c r="C30" s="21" t="s">
        <v>71</v>
      </c>
      <c r="D30" s="24">
        <v>55.57</v>
      </c>
      <c r="E30" s="24">
        <v>55.62</v>
      </c>
      <c r="F30" s="24">
        <v>55.63</v>
      </c>
      <c r="G30" s="24">
        <v>55.8</v>
      </c>
      <c r="H30" s="24">
        <v>55.8</v>
      </c>
      <c r="I30" s="24">
        <v>55.82</v>
      </c>
      <c r="J30" s="24">
        <v>55.94</v>
      </c>
      <c r="K30" s="24">
        <v>55.41</v>
      </c>
      <c r="L30" s="24">
        <v>53.79</v>
      </c>
      <c r="M30" s="24">
        <v>53.48</v>
      </c>
      <c r="N30" s="24">
        <v>52.83</v>
      </c>
      <c r="O30" s="24">
        <v>53.45</v>
      </c>
      <c r="P30" s="24">
        <v>53.71</v>
      </c>
      <c r="Q30" s="24">
        <v>54.15</v>
      </c>
      <c r="R30" s="24">
        <v>54.9</v>
      </c>
      <c r="S30" s="24">
        <v>55.16</v>
      </c>
      <c r="T30" s="24">
        <v>57.07</v>
      </c>
      <c r="U30" s="24">
        <v>57.02</v>
      </c>
      <c r="V30" s="24">
        <v>57.04</v>
      </c>
      <c r="W30" s="24">
        <v>57.63</v>
      </c>
      <c r="X30" s="24">
        <v>59.87</v>
      </c>
      <c r="Y30" s="24">
        <v>60.85</v>
      </c>
      <c r="Z30" s="24">
        <v>62.39</v>
      </c>
      <c r="AA30" s="24">
        <v>65.28</v>
      </c>
      <c r="AB30" s="24">
        <v>68.599999999999994</v>
      </c>
      <c r="AC30" s="24">
        <v>71.459999999999994</v>
      </c>
      <c r="AD30" s="24">
        <v>79.819999999999993</v>
      </c>
      <c r="AE30" s="24">
        <v>81.650000000000006</v>
      </c>
      <c r="AF30" s="24">
        <v>78.56</v>
      </c>
      <c r="AG30" s="24">
        <v>67.45</v>
      </c>
      <c r="AH30" s="24">
        <v>67.56</v>
      </c>
      <c r="AI30" s="24">
        <v>57.86</v>
      </c>
      <c r="AJ30" s="24">
        <v>51.49</v>
      </c>
      <c r="AK30" s="24">
        <v>46.2</v>
      </c>
      <c r="AL30" s="24">
        <v>41.49</v>
      </c>
      <c r="AM30" s="24">
        <v>39.010230123767556</v>
      </c>
      <c r="AN30" s="24">
        <v>37.953351113515218</v>
      </c>
      <c r="AO30" s="24">
        <v>37.352866446588081</v>
      </c>
      <c r="AP30" s="24">
        <v>37.873789164625393</v>
      </c>
      <c r="AQ30" s="24">
        <v>37.334045536369572</v>
      </c>
      <c r="AR30" s="24">
        <v>37.447430378482387</v>
      </c>
      <c r="AS30" s="24">
        <v>37.364577081872767</v>
      </c>
      <c r="AT30" s="24">
        <v>37.65373554800837</v>
      </c>
      <c r="AU30" s="24">
        <v>37.707327893082052</v>
      </c>
      <c r="AV30" s="24">
        <v>37.505162705705189</v>
      </c>
    </row>
    <row r="31" spans="1:48" x14ac:dyDescent="0.2">
      <c r="A31" s="1"/>
      <c r="B31" s="23" t="s">
        <v>216</v>
      </c>
      <c r="C31" s="21" t="s">
        <v>71</v>
      </c>
      <c r="D31" s="44"/>
      <c r="E31" s="44"/>
      <c r="F31" s="44"/>
      <c r="G31" s="44"/>
      <c r="H31" s="44"/>
      <c r="I31" s="44"/>
      <c r="J31" s="44"/>
      <c r="K31" s="44"/>
      <c r="L31" s="44"/>
      <c r="M31" s="44"/>
      <c r="N31" s="44"/>
      <c r="O31" s="24">
        <v>52.54</v>
      </c>
      <c r="P31" s="24">
        <v>52.54</v>
      </c>
      <c r="Q31" s="44"/>
      <c r="R31" s="24">
        <v>52.85</v>
      </c>
      <c r="S31" s="24">
        <v>52.8</v>
      </c>
      <c r="T31" s="24">
        <v>52.77</v>
      </c>
      <c r="U31" s="24">
        <v>52.66</v>
      </c>
      <c r="V31" s="24">
        <v>52.23</v>
      </c>
      <c r="W31" s="24">
        <v>51.82</v>
      </c>
      <c r="X31" s="24">
        <v>53.32</v>
      </c>
      <c r="Y31" s="24">
        <v>54.22</v>
      </c>
      <c r="Z31" s="24">
        <v>55.03</v>
      </c>
      <c r="AA31" s="24">
        <v>57</v>
      </c>
      <c r="AB31" s="24">
        <v>58.46</v>
      </c>
      <c r="AC31" s="24">
        <v>58.31</v>
      </c>
      <c r="AD31" s="24">
        <v>57.76</v>
      </c>
      <c r="AE31" s="24">
        <v>57.2</v>
      </c>
      <c r="AF31" s="24">
        <v>55.65</v>
      </c>
      <c r="AG31" s="24">
        <v>55.66</v>
      </c>
      <c r="AH31" s="24">
        <v>55.5</v>
      </c>
      <c r="AI31" s="24">
        <v>58.56</v>
      </c>
      <c r="AJ31" s="24">
        <v>62.99</v>
      </c>
      <c r="AK31" s="24">
        <v>66.59</v>
      </c>
      <c r="AL31" s="24">
        <v>66.239999999999995</v>
      </c>
      <c r="AM31" s="24">
        <v>65.017041461513386</v>
      </c>
      <c r="AN31" s="24">
        <v>64.813472873588793</v>
      </c>
      <c r="AO31" s="24">
        <v>64.258860033578458</v>
      </c>
      <c r="AP31" s="24">
        <v>64.034317286889632</v>
      </c>
      <c r="AQ31" s="24">
        <v>63.341277347511053</v>
      </c>
      <c r="AR31" s="24">
        <v>62.947515826945249</v>
      </c>
      <c r="AS31" s="24">
        <v>63.605956483864944</v>
      </c>
      <c r="AT31" s="24">
        <v>64.582166131244662</v>
      </c>
      <c r="AU31" s="24">
        <v>64.558016261270041</v>
      </c>
      <c r="AV31" s="24">
        <v>64.310172840497501</v>
      </c>
    </row>
    <row r="32" spans="1:48" x14ac:dyDescent="0.2">
      <c r="A32" s="1"/>
      <c r="B32" s="23" t="s">
        <v>217</v>
      </c>
      <c r="C32" s="21" t="s">
        <v>71</v>
      </c>
      <c r="D32" s="44"/>
      <c r="E32" s="44"/>
      <c r="F32" s="44"/>
      <c r="G32" s="44"/>
      <c r="H32" s="44"/>
      <c r="I32" s="44"/>
      <c r="J32" s="44"/>
      <c r="K32" s="44"/>
      <c r="L32" s="44"/>
      <c r="M32" s="44"/>
      <c r="N32" s="44"/>
      <c r="O32" s="24">
        <v>93.1</v>
      </c>
      <c r="P32" s="24">
        <v>86.5</v>
      </c>
      <c r="Q32" s="44"/>
      <c r="R32" s="24">
        <v>83.69</v>
      </c>
      <c r="S32" s="24">
        <v>84.2</v>
      </c>
      <c r="T32" s="24">
        <v>93.66</v>
      </c>
      <c r="U32" s="24">
        <v>93.81</v>
      </c>
      <c r="V32" s="24">
        <v>93.53</v>
      </c>
      <c r="W32" s="24">
        <v>94.95</v>
      </c>
      <c r="X32" s="24">
        <v>94.96</v>
      </c>
      <c r="Y32" s="24">
        <v>95.51</v>
      </c>
      <c r="Z32" s="24">
        <v>96.15</v>
      </c>
      <c r="AA32" s="24">
        <v>97.46</v>
      </c>
      <c r="AB32" s="24">
        <v>102.99</v>
      </c>
      <c r="AC32" s="24">
        <v>108.98</v>
      </c>
      <c r="AD32" s="24">
        <v>127.69</v>
      </c>
      <c r="AE32" s="24">
        <v>136.47</v>
      </c>
      <c r="AF32" s="24">
        <v>143.78</v>
      </c>
      <c r="AG32" s="24">
        <v>148.07</v>
      </c>
      <c r="AH32" s="24">
        <v>149.52000000000001</v>
      </c>
      <c r="AI32" s="24">
        <v>157.82</v>
      </c>
      <c r="AJ32" s="24">
        <v>159.75</v>
      </c>
      <c r="AK32" s="24">
        <v>162.03</v>
      </c>
      <c r="AL32" s="24">
        <v>162.24</v>
      </c>
      <c r="AM32" s="24">
        <v>167.08889717033017</v>
      </c>
      <c r="AN32" s="24">
        <v>168.67873193752419</v>
      </c>
      <c r="AO32" s="24">
        <v>170.47568276888239</v>
      </c>
      <c r="AP32" s="24">
        <v>172.32558494141054</v>
      </c>
      <c r="AQ32" s="24">
        <v>173.9537955134123</v>
      </c>
      <c r="AR32" s="24">
        <v>175.57000835687037</v>
      </c>
      <c r="AS32" s="24">
        <v>177.17812133294822</v>
      </c>
      <c r="AT32" s="24">
        <v>178.66955066731111</v>
      </c>
      <c r="AU32" s="24">
        <v>181.47031118235421</v>
      </c>
      <c r="AV32" s="24">
        <v>183.25263718294013</v>
      </c>
    </row>
    <row r="33" spans="1:48" x14ac:dyDescent="0.2">
      <c r="A33" s="1"/>
      <c r="B33" s="23" t="s">
        <v>218</v>
      </c>
      <c r="C33" s="21" t="s">
        <v>71</v>
      </c>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24">
        <v>17.38</v>
      </c>
      <c r="AF33" s="24">
        <v>17.88</v>
      </c>
      <c r="AG33" s="24">
        <v>13.32</v>
      </c>
      <c r="AH33" s="24">
        <v>13.31</v>
      </c>
      <c r="AI33" s="24">
        <v>12.54</v>
      </c>
      <c r="AJ33" s="24">
        <v>13.75</v>
      </c>
      <c r="AK33" s="24">
        <v>14.98</v>
      </c>
      <c r="AL33" s="24">
        <v>15.63</v>
      </c>
      <c r="AM33" s="24">
        <v>14.856409001103307</v>
      </c>
      <c r="AN33" s="24">
        <v>15.087581211497712</v>
      </c>
      <c r="AO33" s="24">
        <v>15.295420084867478</v>
      </c>
      <c r="AP33" s="24">
        <v>15.479891341053355</v>
      </c>
      <c r="AQ33" s="24">
        <v>15.699108349716491</v>
      </c>
      <c r="AR33" s="24">
        <v>15.863219565482906</v>
      </c>
      <c r="AS33" s="24">
        <v>16.09805254977784</v>
      </c>
      <c r="AT33" s="24">
        <v>16.381279335706658</v>
      </c>
      <c r="AU33" s="24">
        <v>16.662960308967833</v>
      </c>
      <c r="AV33" s="24">
        <v>16.91155982941963</v>
      </c>
    </row>
    <row r="34" spans="1:48" ht="16" thickBot="1" x14ac:dyDescent="0.25">
      <c r="A34" s="1"/>
      <c r="B34" s="27"/>
      <c r="C34" s="29"/>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row>
    <row r="35" spans="1:48"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sheetData>
  <sheetProtection sheet="1" objects="1" scenarios="1"/>
  <hyperlinks>
    <hyperlink ref="A1" location="TOC!A1" display="TOC" xr:uid="{39D62869-C052-40C4-B075-0D5D5A7D32F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0B3A8-953C-42D5-A0D0-D203F9A28326}">
  <dimension ref="A1:AV43"/>
  <sheetViews>
    <sheetView zoomScaleNormal="100" workbookViewId="0">
      <pane xSplit="3" ySplit="2" topLeftCell="AM3" activePane="bottomRight" state="frozen"/>
      <selection activeCell="AT1" sqref="AT1:AU2"/>
      <selection pane="topRight" activeCell="AT1" sqref="AT1:AU2"/>
      <selection pane="bottomLeft" activeCell="AT1" sqref="AT1:AU2"/>
      <selection pane="bottomRight" activeCell="A3" sqref="A3"/>
    </sheetView>
  </sheetViews>
  <sheetFormatPr baseColWidth="10" defaultColWidth="8.6640625" defaultRowHeight="15" x14ac:dyDescent="0.2"/>
  <cols>
    <col min="1" max="1" width="8.6640625" style="2"/>
    <col min="2" max="2" width="52.1640625" style="2" customWidth="1"/>
    <col min="3" max="35" width="11.5" style="2" customWidth="1"/>
    <col min="36" max="48" width="10.5" style="2" bestFit="1" customWidth="1"/>
    <col min="49" max="16384" width="8.6640625" style="2"/>
  </cols>
  <sheetData>
    <row r="1" spans="1:48" x14ac:dyDescent="0.2">
      <c r="A1" s="68" t="s">
        <v>6</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row>
    <row r="2" spans="1:48" x14ac:dyDescent="0.2">
      <c r="A2" s="1"/>
      <c r="B2" s="15" t="str">
        <f>+TOC!A90&amp;" Cash Receipts from Farming"</f>
        <v>Nebraska Cash Receipts from Farming</v>
      </c>
      <c r="C2" s="15"/>
      <c r="D2" s="15">
        <v>1990</v>
      </c>
      <c r="E2" s="15">
        <v>1991</v>
      </c>
      <c r="F2" s="15">
        <v>1992</v>
      </c>
      <c r="G2" s="15">
        <v>1993</v>
      </c>
      <c r="H2" s="15">
        <v>1994</v>
      </c>
      <c r="I2" s="15">
        <v>1995</v>
      </c>
      <c r="J2" s="15">
        <v>1996</v>
      </c>
      <c r="K2" s="15">
        <v>1997</v>
      </c>
      <c r="L2" s="15">
        <v>1998</v>
      </c>
      <c r="M2" s="15">
        <v>1999</v>
      </c>
      <c r="N2" s="15">
        <v>2000</v>
      </c>
      <c r="O2" s="15">
        <v>2001</v>
      </c>
      <c r="P2" s="15">
        <v>2002</v>
      </c>
      <c r="Q2" s="15">
        <v>2003</v>
      </c>
      <c r="R2" s="15">
        <v>2004</v>
      </c>
      <c r="S2" s="15">
        <v>2005</v>
      </c>
      <c r="T2" s="15">
        <v>2006</v>
      </c>
      <c r="U2" s="15">
        <v>2007</v>
      </c>
      <c r="V2" s="15">
        <v>2008</v>
      </c>
      <c r="W2" s="15">
        <v>2009</v>
      </c>
      <c r="X2" s="15">
        <v>2010</v>
      </c>
      <c r="Y2" s="15">
        <v>2011</v>
      </c>
      <c r="Z2" s="15">
        <v>2012</v>
      </c>
      <c r="AA2" s="15">
        <v>2013</v>
      </c>
      <c r="AB2" s="15">
        <v>2014</v>
      </c>
      <c r="AC2" s="15">
        <v>2015</v>
      </c>
      <c r="AD2" s="15">
        <v>2016</v>
      </c>
      <c r="AE2" s="15">
        <v>2017</v>
      </c>
      <c r="AF2" s="15">
        <v>2018</v>
      </c>
      <c r="AG2" s="15">
        <v>2019</v>
      </c>
      <c r="AH2" s="15">
        <v>2020</v>
      </c>
      <c r="AI2" s="15">
        <v>2021</v>
      </c>
      <c r="AJ2" s="15">
        <v>2022</v>
      </c>
      <c r="AK2" s="15">
        <v>2023</v>
      </c>
      <c r="AL2" s="15">
        <v>2024</v>
      </c>
      <c r="AM2" s="15">
        <v>2025</v>
      </c>
      <c r="AN2" s="15">
        <v>2026</v>
      </c>
      <c r="AO2" s="15">
        <v>2027</v>
      </c>
      <c r="AP2" s="15">
        <v>2028</v>
      </c>
      <c r="AQ2" s="15">
        <v>2029</v>
      </c>
      <c r="AR2" s="15">
        <v>2030</v>
      </c>
      <c r="AS2" s="15">
        <v>2031</v>
      </c>
      <c r="AT2" s="15">
        <v>2032</v>
      </c>
      <c r="AU2" s="15">
        <v>2033</v>
      </c>
      <c r="AV2" s="15">
        <v>2034</v>
      </c>
    </row>
    <row r="3" spans="1:48" ht="16" thickBot="1" x14ac:dyDescent="0.25">
      <c r="A3" s="1"/>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row>
    <row r="4" spans="1:48" x14ac:dyDescent="0.2">
      <c r="A4" s="1"/>
      <c r="B4" s="30" t="s">
        <v>77</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x14ac:dyDescent="0.2">
      <c r="A5" s="1"/>
      <c r="B5" s="22" t="s">
        <v>78</v>
      </c>
      <c r="C5" s="32"/>
      <c r="D5" s="32">
        <v>8718.5059999999994</v>
      </c>
      <c r="E5" s="32">
        <v>8999.3590000000004</v>
      </c>
      <c r="F5" s="32">
        <v>8685.6049999999996</v>
      </c>
      <c r="G5" s="32">
        <v>8871.5429999999997</v>
      </c>
      <c r="H5" s="32">
        <v>8509.6180000000004</v>
      </c>
      <c r="I5" s="32">
        <v>8983.5259999999998</v>
      </c>
      <c r="J5" s="32">
        <v>9242.1319999999996</v>
      </c>
      <c r="K5" s="32">
        <v>9805.7710000000006</v>
      </c>
      <c r="L5" s="32">
        <v>9018.0910000000003</v>
      </c>
      <c r="M5" s="32">
        <v>8374.3369999999995</v>
      </c>
      <c r="N5" s="32">
        <v>8956.3439999999991</v>
      </c>
      <c r="O5" s="32">
        <v>9230.6409999999996</v>
      </c>
      <c r="P5" s="32">
        <v>9422.6360000000004</v>
      </c>
      <c r="Q5" s="32">
        <v>10947.529</v>
      </c>
      <c r="R5" s="32">
        <v>11257.112999999999</v>
      </c>
      <c r="S5" s="32">
        <v>11593.436</v>
      </c>
      <c r="T5" s="32">
        <v>12354.782999999999</v>
      </c>
      <c r="U5" s="32">
        <v>14919.531999999999</v>
      </c>
      <c r="V5" s="32">
        <v>16528.402999999998</v>
      </c>
      <c r="W5" s="32">
        <v>16175.078</v>
      </c>
      <c r="X5" s="32">
        <v>17018.044999999998</v>
      </c>
      <c r="Y5" s="32">
        <v>22409.993999999999</v>
      </c>
      <c r="Z5" s="32">
        <v>24281.136999999999</v>
      </c>
      <c r="AA5" s="32">
        <v>23138.416000000001</v>
      </c>
      <c r="AB5" s="32">
        <v>24360.566999999999</v>
      </c>
      <c r="AC5" s="32">
        <v>23096.593000000001</v>
      </c>
      <c r="AD5" s="32">
        <v>21538.793000000001</v>
      </c>
      <c r="AE5" s="32">
        <v>20301.205999999998</v>
      </c>
      <c r="AF5" s="32">
        <v>21327.341</v>
      </c>
      <c r="AG5" s="32">
        <v>21401.777999999998</v>
      </c>
      <c r="AH5" s="32">
        <v>21309.651000000002</v>
      </c>
      <c r="AI5" s="32">
        <v>26805.447</v>
      </c>
      <c r="AJ5" s="32">
        <v>32009.688999999998</v>
      </c>
      <c r="AK5" s="32">
        <v>31205.165000000001</v>
      </c>
      <c r="AL5" s="32">
        <v>31970.233</v>
      </c>
      <c r="AM5" s="32">
        <v>34617.744397969233</v>
      </c>
      <c r="AN5" s="32">
        <v>35919.997370467165</v>
      </c>
      <c r="AO5" s="32">
        <v>37001.921350468139</v>
      </c>
      <c r="AP5" s="32">
        <v>36423.761893408606</v>
      </c>
      <c r="AQ5" s="32">
        <v>35915.740130964354</v>
      </c>
      <c r="AR5" s="32">
        <v>35531.245165306551</v>
      </c>
      <c r="AS5" s="32">
        <v>35269.52390013502</v>
      </c>
      <c r="AT5" s="32">
        <v>35017.080418656726</v>
      </c>
      <c r="AU5" s="32">
        <v>34841.60398988668</v>
      </c>
      <c r="AV5" s="32">
        <v>34688.318915296433</v>
      </c>
    </row>
    <row r="6" spans="1:48"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x14ac:dyDescent="0.2">
      <c r="A7" s="1"/>
      <c r="B7" s="47" t="s">
        <v>79</v>
      </c>
      <c r="C7" s="32"/>
      <c r="D7" s="32">
        <v>2641.614</v>
      </c>
      <c r="E7" s="32">
        <v>3065.326</v>
      </c>
      <c r="F7" s="32">
        <v>3009.9279999999999</v>
      </c>
      <c r="G7" s="32">
        <v>3018.5740000000001</v>
      </c>
      <c r="H7" s="32">
        <v>3110.68</v>
      </c>
      <c r="I7" s="32">
        <v>3837.4580000000001</v>
      </c>
      <c r="J7" s="32">
        <v>3923.4470000000001</v>
      </c>
      <c r="K7" s="32">
        <v>4298.58</v>
      </c>
      <c r="L7" s="32">
        <v>3892.89</v>
      </c>
      <c r="M7" s="32">
        <v>2964.7170000000001</v>
      </c>
      <c r="N7" s="32">
        <v>3040.3150000000001</v>
      </c>
      <c r="O7" s="32">
        <v>3132.607</v>
      </c>
      <c r="P7" s="32">
        <v>3582.3020000000001</v>
      </c>
      <c r="Q7" s="32">
        <v>4076.9430000000002</v>
      </c>
      <c r="R7" s="32">
        <v>3916.902</v>
      </c>
      <c r="S7" s="32">
        <v>3954.962</v>
      </c>
      <c r="T7" s="32">
        <v>4562.3909999999996</v>
      </c>
      <c r="U7" s="32">
        <v>6459.1679999999997</v>
      </c>
      <c r="V7" s="32">
        <v>8224.5370000000003</v>
      </c>
      <c r="W7" s="32">
        <v>8889.3770000000004</v>
      </c>
      <c r="X7" s="32">
        <v>8675.634</v>
      </c>
      <c r="Y7" s="32">
        <v>12202.794</v>
      </c>
      <c r="Z7" s="32">
        <v>12919.119000000001</v>
      </c>
      <c r="AA7" s="32">
        <v>11367.846</v>
      </c>
      <c r="AB7" s="32">
        <v>10133.541999999999</v>
      </c>
      <c r="AC7" s="32">
        <v>9050.4590000000007</v>
      </c>
      <c r="AD7" s="32">
        <v>9409.3780000000006</v>
      </c>
      <c r="AE7" s="32">
        <v>8850.5709999999999</v>
      </c>
      <c r="AF7" s="32">
        <v>9340.82</v>
      </c>
      <c r="AG7" s="32">
        <v>9479.5669999999991</v>
      </c>
      <c r="AH7" s="32">
        <v>10321.938</v>
      </c>
      <c r="AI7" s="32">
        <v>13576.184999999999</v>
      </c>
      <c r="AJ7" s="32">
        <v>16036.285</v>
      </c>
      <c r="AK7" s="32">
        <v>13175.736000000001</v>
      </c>
      <c r="AL7" s="32">
        <v>11929.744000000001</v>
      </c>
      <c r="AM7" s="32">
        <v>11353.096081375657</v>
      </c>
      <c r="AN7" s="32">
        <v>11613.5919957405</v>
      </c>
      <c r="AO7" s="32">
        <v>12181.980436389791</v>
      </c>
      <c r="AP7" s="32">
        <v>12541.356937754288</v>
      </c>
      <c r="AQ7" s="32">
        <v>12576.411224831458</v>
      </c>
      <c r="AR7" s="32">
        <v>12576.431598117028</v>
      </c>
      <c r="AS7" s="32">
        <v>12636.658672161117</v>
      </c>
      <c r="AT7" s="32">
        <v>12781.024088238555</v>
      </c>
      <c r="AU7" s="32">
        <v>12955.961363390174</v>
      </c>
      <c r="AV7" s="32">
        <v>13088.089173190376</v>
      </c>
    </row>
    <row r="8" spans="1:48" x14ac:dyDescent="0.2">
      <c r="A8" s="1"/>
      <c r="B8" s="33" t="s">
        <v>80</v>
      </c>
      <c r="C8" s="32"/>
      <c r="D8" s="32">
        <v>1803.595</v>
      </c>
      <c r="E8" s="32">
        <v>2176.6489999999999</v>
      </c>
      <c r="F8" s="32">
        <v>2149.3919999999998</v>
      </c>
      <c r="G8" s="32">
        <v>2073.087</v>
      </c>
      <c r="H8" s="32">
        <v>2011.5920000000001</v>
      </c>
      <c r="I8" s="32">
        <v>2596.3200000000002</v>
      </c>
      <c r="J8" s="32">
        <v>2738.55</v>
      </c>
      <c r="K8" s="32">
        <v>2866.7240000000002</v>
      </c>
      <c r="L8" s="32">
        <v>2457.4270000000001</v>
      </c>
      <c r="M8" s="32">
        <v>1907.3330000000001</v>
      </c>
      <c r="N8" s="32">
        <v>1886.4159999999999</v>
      </c>
      <c r="O8" s="32">
        <v>1898.7619999999999</v>
      </c>
      <c r="P8" s="32">
        <v>2238.04</v>
      </c>
      <c r="Q8" s="32">
        <v>2358.02</v>
      </c>
      <c r="R8" s="32">
        <v>2438.09</v>
      </c>
      <c r="S8" s="32">
        <v>2205.904</v>
      </c>
      <c r="T8" s="32">
        <v>2651.837</v>
      </c>
      <c r="U8" s="32">
        <v>4051.8809999999999</v>
      </c>
      <c r="V8" s="32">
        <v>5507.4719999999998</v>
      </c>
      <c r="W8" s="32">
        <v>5289.3869999999997</v>
      </c>
      <c r="X8" s="32">
        <v>5659.2020000000002</v>
      </c>
      <c r="Y8" s="32">
        <v>8391.7209999999995</v>
      </c>
      <c r="Z8" s="32">
        <v>8724.9850000000006</v>
      </c>
      <c r="AA8" s="32">
        <v>7503.7539999999999</v>
      </c>
      <c r="AB8" s="32">
        <v>6330.991</v>
      </c>
      <c r="AC8" s="32">
        <v>5962.6319999999996</v>
      </c>
      <c r="AD8" s="32">
        <v>5611.2070000000003</v>
      </c>
      <c r="AE8" s="32">
        <v>5381.3320000000003</v>
      </c>
      <c r="AF8" s="32">
        <v>6049.0410000000002</v>
      </c>
      <c r="AG8" s="32">
        <v>6446.2359999999999</v>
      </c>
      <c r="AH8" s="32">
        <v>6390.0379999999996</v>
      </c>
      <c r="AI8" s="32">
        <v>9255.643</v>
      </c>
      <c r="AJ8" s="32">
        <v>11117.851000000001</v>
      </c>
      <c r="AK8" s="32">
        <v>8839.6630000000005</v>
      </c>
      <c r="AL8" s="32">
        <v>7992.1689999999999</v>
      </c>
      <c r="AM8" s="32">
        <v>7758.2513913062685</v>
      </c>
      <c r="AN8" s="32">
        <v>7820.0490083494669</v>
      </c>
      <c r="AO8" s="32">
        <v>8150.0055798631975</v>
      </c>
      <c r="AP8" s="32">
        <v>8407.1258701258193</v>
      </c>
      <c r="AQ8" s="32">
        <v>8394.7537094726213</v>
      </c>
      <c r="AR8" s="32">
        <v>8378.0698317803872</v>
      </c>
      <c r="AS8" s="32">
        <v>8399.8321185633831</v>
      </c>
      <c r="AT8" s="32">
        <v>8467.8392506981181</v>
      </c>
      <c r="AU8" s="32">
        <v>8546.0972545742225</v>
      </c>
      <c r="AV8" s="32">
        <v>8595.967709064822</v>
      </c>
    </row>
    <row r="9" spans="1:48" x14ac:dyDescent="0.2">
      <c r="A9" s="1"/>
      <c r="B9" s="48" t="s">
        <v>8</v>
      </c>
      <c r="C9" s="32"/>
      <c r="D9" s="32">
        <v>1521.7919999999999</v>
      </c>
      <c r="E9" s="32">
        <v>1879.1479999999999</v>
      </c>
      <c r="F9" s="32">
        <v>1857.5170000000001</v>
      </c>
      <c r="G9" s="32">
        <v>1776.979</v>
      </c>
      <c r="H9" s="32">
        <v>1734.8810000000001</v>
      </c>
      <c r="I9" s="32">
        <v>2320.2959999999998</v>
      </c>
      <c r="J9" s="32">
        <v>2481.2310000000002</v>
      </c>
      <c r="K9" s="32">
        <v>2493.4580000000001</v>
      </c>
      <c r="L9" s="32">
        <v>2231.48</v>
      </c>
      <c r="M9" s="32">
        <v>1733.53</v>
      </c>
      <c r="N9" s="32">
        <v>1722.1869999999999</v>
      </c>
      <c r="O9" s="32">
        <v>1691.2239999999999</v>
      </c>
      <c r="P9" s="32">
        <v>2043.2</v>
      </c>
      <c r="Q9" s="32">
        <v>2159.482</v>
      </c>
      <c r="R9" s="32">
        <v>2255.8429999999998</v>
      </c>
      <c r="S9" s="32">
        <v>2068.0479999999998</v>
      </c>
      <c r="T9" s="32">
        <v>2484.4769999999999</v>
      </c>
      <c r="U9" s="32">
        <v>3818.1790000000001</v>
      </c>
      <c r="V9" s="32">
        <v>5283.4669999999996</v>
      </c>
      <c r="W9" s="32">
        <v>5091.5450000000001</v>
      </c>
      <c r="X9" s="32">
        <v>5493.1480000000001</v>
      </c>
      <c r="Y9" s="32">
        <v>8182.6480000000001</v>
      </c>
      <c r="Z9" s="32">
        <v>8458.2739999999994</v>
      </c>
      <c r="AA9" s="32">
        <v>7224.1139999999996</v>
      </c>
      <c r="AB9" s="32">
        <v>6092.3819999999996</v>
      </c>
      <c r="AC9" s="32">
        <v>5742.0450000000001</v>
      </c>
      <c r="AD9" s="32">
        <v>5393.9409999999998</v>
      </c>
      <c r="AE9" s="32">
        <v>5182.9059999999999</v>
      </c>
      <c r="AF9" s="32">
        <v>5791.0519999999997</v>
      </c>
      <c r="AG9" s="32">
        <v>6175.9139999999998</v>
      </c>
      <c r="AH9" s="32">
        <v>6106.616</v>
      </c>
      <c r="AI9" s="32">
        <v>8881.9850000000006</v>
      </c>
      <c r="AJ9" s="32">
        <v>10745.853999999999</v>
      </c>
      <c r="AK9" s="32">
        <v>8447.6530000000002</v>
      </c>
      <c r="AL9" s="32">
        <v>7658.0829999999996</v>
      </c>
      <c r="AM9" s="32">
        <v>7421.9669608353042</v>
      </c>
      <c r="AN9" s="32">
        <v>7505.9252344169072</v>
      </c>
      <c r="AO9" s="32">
        <v>7843.4939826061664</v>
      </c>
      <c r="AP9" s="32">
        <v>8091.1383631788003</v>
      </c>
      <c r="AQ9" s="32">
        <v>8068.82576094857</v>
      </c>
      <c r="AR9" s="32">
        <v>8043.7466900678246</v>
      </c>
      <c r="AS9" s="32">
        <v>8059.2580920794326</v>
      </c>
      <c r="AT9" s="32">
        <v>8123.0056127205235</v>
      </c>
      <c r="AU9" s="32">
        <v>8198.8247356137199</v>
      </c>
      <c r="AV9" s="32">
        <v>8249.0164927742026</v>
      </c>
    </row>
    <row r="10" spans="1:48" x14ac:dyDescent="0.2">
      <c r="A10" s="1"/>
      <c r="B10" s="48" t="s">
        <v>18</v>
      </c>
      <c r="C10" s="32"/>
      <c r="D10" s="32">
        <v>114.94200000000004</v>
      </c>
      <c r="E10" s="32">
        <v>92.469999999999914</v>
      </c>
      <c r="F10" s="32">
        <v>82.263999999999925</v>
      </c>
      <c r="G10" s="32">
        <v>103.464</v>
      </c>
      <c r="H10" s="32">
        <v>101.306</v>
      </c>
      <c r="I10" s="32">
        <v>80.080000000000098</v>
      </c>
      <c r="J10" s="32">
        <v>117.908</v>
      </c>
      <c r="K10" s="32">
        <v>170.64500000000015</v>
      </c>
      <c r="L10" s="32">
        <v>120.72700000000007</v>
      </c>
      <c r="M10" s="32">
        <v>91.941000000000074</v>
      </c>
      <c r="N10" s="32">
        <v>94.470999999999918</v>
      </c>
      <c r="O10" s="32">
        <v>136.13400000000004</v>
      </c>
      <c r="P10" s="32">
        <v>133.9459999999998</v>
      </c>
      <c r="Q10" s="32">
        <v>131.30800000000005</v>
      </c>
      <c r="R10" s="32">
        <v>121.60400000000011</v>
      </c>
      <c r="S10" s="32">
        <v>76.409000000000177</v>
      </c>
      <c r="T10" s="32">
        <v>97.826000000000064</v>
      </c>
      <c r="U10" s="32">
        <v>151.8000000000003</v>
      </c>
      <c r="V10" s="32">
        <v>141.34200000000001</v>
      </c>
      <c r="W10" s="32">
        <v>126.307</v>
      </c>
      <c r="X10" s="32">
        <v>119.27800000000001</v>
      </c>
      <c r="Y10" s="32">
        <v>154.684</v>
      </c>
      <c r="Z10" s="32">
        <v>225.59299999999999</v>
      </c>
      <c r="AA10" s="32">
        <v>233.32499999999999</v>
      </c>
      <c r="AB10" s="32">
        <v>164.9</v>
      </c>
      <c r="AC10" s="32">
        <v>152.727</v>
      </c>
      <c r="AD10" s="32">
        <v>139.97200000000001</v>
      </c>
      <c r="AE10" s="32">
        <v>149.19399999999999</v>
      </c>
      <c r="AF10" s="32">
        <v>206.89</v>
      </c>
      <c r="AG10" s="32">
        <v>213.446</v>
      </c>
      <c r="AH10" s="32">
        <v>195.63900000000001</v>
      </c>
      <c r="AI10" s="32">
        <v>260.72000000000003</v>
      </c>
      <c r="AJ10" s="32">
        <v>265.82400000000001</v>
      </c>
      <c r="AK10" s="32">
        <v>289.38600000000002</v>
      </c>
      <c r="AL10" s="32">
        <v>238.76300000000001</v>
      </c>
      <c r="AM10" s="32">
        <v>243.60333232654088</v>
      </c>
      <c r="AN10" s="32">
        <v>224.54786042776524</v>
      </c>
      <c r="AO10" s="32">
        <v>212.91502450256303</v>
      </c>
      <c r="AP10" s="32">
        <v>220.84970252289196</v>
      </c>
      <c r="AQ10" s="32">
        <v>230.59259629570687</v>
      </c>
      <c r="AR10" s="32">
        <v>238.19120297635774</v>
      </c>
      <c r="AS10" s="32">
        <v>243.64683617587451</v>
      </c>
      <c r="AT10" s="32">
        <v>247.17483846578864</v>
      </c>
      <c r="AU10" s="32">
        <v>248.92515973945075</v>
      </c>
      <c r="AV10" s="32">
        <v>248.17918833569678</v>
      </c>
    </row>
    <row r="11" spans="1:48" x14ac:dyDescent="0.2">
      <c r="A11" s="1"/>
      <c r="B11" s="48" t="s">
        <v>22</v>
      </c>
      <c r="C11" s="32"/>
      <c r="D11" s="32">
        <v>7.8260000000000032</v>
      </c>
      <c r="E11" s="32">
        <v>7.696999999999993</v>
      </c>
      <c r="F11" s="32">
        <v>9.6609999999999907</v>
      </c>
      <c r="G11" s="32">
        <v>4.9930000000000003</v>
      </c>
      <c r="H11" s="32">
        <v>6.2869999999999999</v>
      </c>
      <c r="I11" s="32">
        <v>4.4110000000000049</v>
      </c>
      <c r="J11" s="32">
        <v>5.1639999999999997</v>
      </c>
      <c r="K11" s="32">
        <v>4.4200000000000035</v>
      </c>
      <c r="L11" s="32">
        <v>2.1670000000000011</v>
      </c>
      <c r="M11" s="32">
        <v>2.6050000000000018</v>
      </c>
      <c r="N11" s="32">
        <v>0.79599999999999937</v>
      </c>
      <c r="O11" s="32">
        <v>1.999000000000001</v>
      </c>
      <c r="P11" s="32">
        <v>2.284999999999997</v>
      </c>
      <c r="Q11" s="32">
        <v>4.7540000000000022</v>
      </c>
      <c r="R11" s="32">
        <v>1.4450000000000014</v>
      </c>
      <c r="S11" s="32">
        <v>3.5030000000000081</v>
      </c>
      <c r="T11" s="32">
        <v>3.4270000000000023</v>
      </c>
      <c r="U11" s="32">
        <v>3.3400000000000061</v>
      </c>
      <c r="V11" s="32">
        <v>5.7169999999999996</v>
      </c>
      <c r="W11" s="32">
        <v>2.3940000000000001</v>
      </c>
      <c r="X11" s="32">
        <v>1.5580000000000001</v>
      </c>
      <c r="Y11" s="32">
        <v>1.5740000000000001</v>
      </c>
      <c r="Z11" s="32">
        <v>1.4119999999999999</v>
      </c>
      <c r="AA11" s="32">
        <v>1.2769999999999999</v>
      </c>
      <c r="AB11" s="32">
        <v>4.0149999999999997</v>
      </c>
      <c r="AC11" s="32">
        <v>3.2869999999999999</v>
      </c>
      <c r="AD11" s="32">
        <v>1.623</v>
      </c>
      <c r="AE11" s="32">
        <v>3.4780000000000002</v>
      </c>
      <c r="AF11" s="32">
        <v>2.0920000000000001</v>
      </c>
      <c r="AG11" s="32">
        <v>3.3260000000000001</v>
      </c>
      <c r="AH11" s="32">
        <v>3.8220000000000001</v>
      </c>
      <c r="AI11" s="32">
        <v>1.8440000000000001</v>
      </c>
      <c r="AJ11" s="32">
        <v>7.4379999999999997</v>
      </c>
      <c r="AK11" s="32">
        <v>5.0380000000000003</v>
      </c>
      <c r="AL11" s="32">
        <v>4.2080000000000002</v>
      </c>
      <c r="AM11" s="32">
        <v>4.3659706764896358</v>
      </c>
      <c r="AN11" s="32">
        <v>4.3165600426380566</v>
      </c>
      <c r="AO11" s="32">
        <v>4.6302054349052479</v>
      </c>
      <c r="AP11" s="32">
        <v>4.6830046793199127</v>
      </c>
      <c r="AQ11" s="32">
        <v>4.7196154371819024</v>
      </c>
      <c r="AR11" s="32">
        <v>4.7462589995991129</v>
      </c>
      <c r="AS11" s="32">
        <v>4.7721212762594778</v>
      </c>
      <c r="AT11" s="32">
        <v>4.7788656580487263</v>
      </c>
      <c r="AU11" s="32">
        <v>4.7944880607992006</v>
      </c>
      <c r="AV11" s="32">
        <v>4.8320502647655514</v>
      </c>
    </row>
    <row r="12" spans="1:48" x14ac:dyDescent="0.2">
      <c r="A12" s="1"/>
      <c r="B12" s="48" t="s">
        <v>24</v>
      </c>
      <c r="C12" s="32"/>
      <c r="D12" s="32">
        <v>158.10000000000005</v>
      </c>
      <c r="E12" s="32">
        <v>195.8509999999998</v>
      </c>
      <c r="F12" s="32">
        <v>198.34299999999985</v>
      </c>
      <c r="G12" s="32">
        <v>186.642</v>
      </c>
      <c r="H12" s="32">
        <v>168.46199999999999</v>
      </c>
      <c r="I12" s="32">
        <v>190.99800000000025</v>
      </c>
      <c r="J12" s="32">
        <v>132.54</v>
      </c>
      <c r="K12" s="32">
        <v>196.91400000000016</v>
      </c>
      <c r="L12" s="32">
        <v>102.26500000000004</v>
      </c>
      <c r="M12" s="32">
        <v>73.04700000000004</v>
      </c>
      <c r="N12" s="32">
        <v>57.032999999999952</v>
      </c>
      <c r="O12" s="32">
        <v>57.804000000000023</v>
      </c>
      <c r="P12" s="32">
        <v>48.52999999999993</v>
      </c>
      <c r="Q12" s="32">
        <v>52.775000000000027</v>
      </c>
      <c r="R12" s="32">
        <v>48.549000000000049</v>
      </c>
      <c r="S12" s="32">
        <v>45.1920000000001</v>
      </c>
      <c r="T12" s="32">
        <v>53.636000000000045</v>
      </c>
      <c r="U12" s="32">
        <v>62.909000000000113</v>
      </c>
      <c r="V12" s="32">
        <v>58.499000000000002</v>
      </c>
      <c r="W12" s="32">
        <v>58.835000000000001</v>
      </c>
      <c r="X12" s="32">
        <v>38.378</v>
      </c>
      <c r="Y12" s="32">
        <v>41.51</v>
      </c>
      <c r="Z12" s="32">
        <v>29.413</v>
      </c>
      <c r="AA12" s="32">
        <v>31.135999999999999</v>
      </c>
      <c r="AB12" s="32">
        <v>52.484000000000002</v>
      </c>
      <c r="AC12" s="32">
        <v>54.421999999999997</v>
      </c>
      <c r="AD12" s="32">
        <v>66.372</v>
      </c>
      <c r="AE12" s="32">
        <v>36.99</v>
      </c>
      <c r="AF12" s="32">
        <v>38.884</v>
      </c>
      <c r="AG12" s="32">
        <v>39.039000000000001</v>
      </c>
      <c r="AH12" s="32">
        <v>63.13</v>
      </c>
      <c r="AI12" s="32">
        <v>81.373999999999995</v>
      </c>
      <c r="AJ12" s="32">
        <v>71.248000000000005</v>
      </c>
      <c r="AK12" s="32">
        <v>78.84</v>
      </c>
      <c r="AL12" s="32">
        <v>71.593999999999994</v>
      </c>
      <c r="AM12" s="32">
        <v>69.365474950613716</v>
      </c>
      <c r="AN12" s="32">
        <v>66.15875928152856</v>
      </c>
      <c r="AO12" s="32">
        <v>69.059848960840526</v>
      </c>
      <c r="AP12" s="32">
        <v>69.920260984336309</v>
      </c>
      <c r="AQ12" s="32">
        <v>70.111417230024827</v>
      </c>
      <c r="AR12" s="32">
        <v>70.922110812302222</v>
      </c>
      <c r="AS12" s="32">
        <v>71.638345375637044</v>
      </c>
      <c r="AT12" s="32">
        <v>72.197101694815615</v>
      </c>
      <c r="AU12" s="32">
        <v>72.678892581152624</v>
      </c>
      <c r="AV12" s="32">
        <v>72.944189732137502</v>
      </c>
    </row>
    <row r="13" spans="1:48" x14ac:dyDescent="0.2">
      <c r="A13" s="1"/>
      <c r="B13" s="48" t="s">
        <v>220</v>
      </c>
      <c r="C13" s="32"/>
      <c r="D13" s="32">
        <v>0</v>
      </c>
      <c r="E13" s="32">
        <v>-9.9999999974897946E-4</v>
      </c>
      <c r="F13" s="32">
        <v>0</v>
      </c>
      <c r="G13" s="32">
        <v>0</v>
      </c>
      <c r="H13" s="32">
        <v>0</v>
      </c>
      <c r="I13" s="32">
        <v>0</v>
      </c>
      <c r="J13" s="32">
        <v>0</v>
      </c>
      <c r="K13" s="32">
        <v>9.9999999974897946E-4</v>
      </c>
      <c r="L13" s="32">
        <v>0</v>
      </c>
      <c r="M13" s="32">
        <v>5.8170000000000073</v>
      </c>
      <c r="N13" s="32">
        <v>11.646000000000186</v>
      </c>
      <c r="O13" s="32">
        <v>11.271999999999935</v>
      </c>
      <c r="P13" s="32">
        <v>9.7600000000002183</v>
      </c>
      <c r="Q13" s="32">
        <v>9.2449999999998909</v>
      </c>
      <c r="R13" s="32">
        <v>10.071999999999662</v>
      </c>
      <c r="S13" s="32">
        <v>12.474999999999909</v>
      </c>
      <c r="T13" s="32">
        <v>12.471000000000004</v>
      </c>
      <c r="U13" s="32">
        <v>15.652999999999338</v>
      </c>
      <c r="V13" s="32">
        <v>18.447000000001026</v>
      </c>
      <c r="W13" s="32">
        <v>10.305999999999585</v>
      </c>
      <c r="X13" s="32">
        <v>6.8400000000001455</v>
      </c>
      <c r="Y13" s="32">
        <v>11.305000000000291</v>
      </c>
      <c r="Z13" s="32">
        <v>10.292999999999665</v>
      </c>
      <c r="AA13" s="32">
        <v>13.902000000000044</v>
      </c>
      <c r="AB13" s="32">
        <v>17.210000000000036</v>
      </c>
      <c r="AC13" s="32">
        <v>10.15099999999984</v>
      </c>
      <c r="AD13" s="32">
        <v>9.2990000000008877</v>
      </c>
      <c r="AE13" s="32">
        <v>8.7640000000001237</v>
      </c>
      <c r="AF13" s="32">
        <v>10.123000000000502</v>
      </c>
      <c r="AG13" s="32">
        <v>14.511000000000422</v>
      </c>
      <c r="AH13" s="32">
        <v>20.830999999999221</v>
      </c>
      <c r="AI13" s="32">
        <v>29.720000000001164</v>
      </c>
      <c r="AJ13" s="32">
        <v>27.48700000000099</v>
      </c>
      <c r="AK13" s="32">
        <v>18.745999999999185</v>
      </c>
      <c r="AL13" s="32">
        <v>19.52100000000064</v>
      </c>
      <c r="AM13" s="32">
        <v>18.94965251731972</v>
      </c>
      <c r="AN13" s="32">
        <v>19.100594180627933</v>
      </c>
      <c r="AO13" s="32">
        <v>19.906518358722735</v>
      </c>
      <c r="AP13" s="32">
        <v>20.5345387604706</v>
      </c>
      <c r="AQ13" s="32">
        <v>20.504319561137969</v>
      </c>
      <c r="AR13" s="32">
        <v>20.463568924304575</v>
      </c>
      <c r="AS13" s="32">
        <v>20.516723656179096</v>
      </c>
      <c r="AT13" s="32">
        <v>20.682832158940013</v>
      </c>
      <c r="AU13" s="32">
        <v>20.873978579100235</v>
      </c>
      <c r="AV13" s="32">
        <v>20.995787958019903</v>
      </c>
    </row>
    <row r="14" spans="1:48" x14ac:dyDescent="0.2">
      <c r="A14" s="1"/>
      <c r="B14" s="48" t="s">
        <v>81</v>
      </c>
      <c r="C14" s="32"/>
      <c r="D14" s="32">
        <v>181.73</v>
      </c>
      <c r="E14" s="32">
        <v>219.6</v>
      </c>
      <c r="F14" s="32">
        <v>178.36</v>
      </c>
      <c r="G14" s="32">
        <v>214.053</v>
      </c>
      <c r="H14" s="32">
        <v>236.43899999999999</v>
      </c>
      <c r="I14" s="32">
        <v>337.05500000000001</v>
      </c>
      <c r="J14" s="32">
        <v>299.74299999999999</v>
      </c>
      <c r="K14" s="32">
        <v>241.822</v>
      </c>
      <c r="L14" s="32">
        <v>239.11799999999999</v>
      </c>
      <c r="M14" s="32">
        <v>146.15799999999999</v>
      </c>
      <c r="N14" s="32">
        <v>183.845</v>
      </c>
      <c r="O14" s="32">
        <v>145.636</v>
      </c>
      <c r="P14" s="32">
        <v>204.93299999999999</v>
      </c>
      <c r="Q14" s="32">
        <v>225.23699999999999</v>
      </c>
      <c r="R14" s="32">
        <v>201.727</v>
      </c>
      <c r="S14" s="32">
        <v>224.761</v>
      </c>
      <c r="T14" s="32">
        <v>254.95599999999999</v>
      </c>
      <c r="U14" s="32">
        <v>476.77</v>
      </c>
      <c r="V14" s="32">
        <v>454.267</v>
      </c>
      <c r="W14" s="32">
        <v>384.71199999999999</v>
      </c>
      <c r="X14" s="32">
        <v>328.03899999999999</v>
      </c>
      <c r="Y14" s="32">
        <v>363.07</v>
      </c>
      <c r="Z14" s="32">
        <v>515.31100000000004</v>
      </c>
      <c r="AA14" s="32">
        <v>273.25900000000001</v>
      </c>
      <c r="AB14" s="32">
        <v>388.49900000000002</v>
      </c>
      <c r="AC14" s="32">
        <v>224.09100000000001</v>
      </c>
      <c r="AD14" s="32">
        <v>206.42599999999999</v>
      </c>
      <c r="AE14" s="32">
        <v>223.131</v>
      </c>
      <c r="AF14" s="32">
        <v>256.26900000000001</v>
      </c>
      <c r="AG14" s="32">
        <v>197.81299999999999</v>
      </c>
      <c r="AH14" s="32">
        <v>175.715</v>
      </c>
      <c r="AI14" s="32">
        <v>259.28699999999998</v>
      </c>
      <c r="AJ14" s="32">
        <v>241.011</v>
      </c>
      <c r="AK14" s="32">
        <v>223.2</v>
      </c>
      <c r="AL14" s="32">
        <v>251.05600000000001</v>
      </c>
      <c r="AM14" s="32">
        <v>171.49767968962465</v>
      </c>
      <c r="AN14" s="32">
        <v>211.55891262811713</v>
      </c>
      <c r="AO14" s="32">
        <v>226.53879304790462</v>
      </c>
      <c r="AP14" s="32">
        <v>226.00586472093423</v>
      </c>
      <c r="AQ14" s="32">
        <v>226.47594670549665</v>
      </c>
      <c r="AR14" s="32">
        <v>226.82991436870691</v>
      </c>
      <c r="AS14" s="32">
        <v>227.00090581600858</v>
      </c>
      <c r="AT14" s="32">
        <v>226.29172268201029</v>
      </c>
      <c r="AU14" s="32">
        <v>226.02733305829028</v>
      </c>
      <c r="AV14" s="32">
        <v>225.77214386480253</v>
      </c>
    </row>
    <row r="15" spans="1:48" x14ac:dyDescent="0.2">
      <c r="A15" s="1"/>
      <c r="B15" s="33" t="s">
        <v>26</v>
      </c>
      <c r="C15" s="32"/>
      <c r="D15" s="32">
        <v>180.68799999999999</v>
      </c>
      <c r="E15" s="32">
        <v>218.05199999999999</v>
      </c>
      <c r="F15" s="32">
        <v>176.82300000000001</v>
      </c>
      <c r="G15" s="32">
        <v>213.191</v>
      </c>
      <c r="H15" s="32">
        <v>235.60900000000001</v>
      </c>
      <c r="I15" s="32">
        <v>336.24299999999999</v>
      </c>
      <c r="J15" s="32">
        <v>299.13499999999999</v>
      </c>
      <c r="K15" s="32">
        <v>241.35300000000001</v>
      </c>
      <c r="L15" s="32">
        <v>238.51</v>
      </c>
      <c r="M15" s="32">
        <v>145.387</v>
      </c>
      <c r="N15" s="32">
        <v>183.404</v>
      </c>
      <c r="O15" s="32">
        <v>145.303</v>
      </c>
      <c r="P15" s="32">
        <v>204.55099999999999</v>
      </c>
      <c r="Q15" s="32">
        <v>224.285</v>
      </c>
      <c r="R15" s="32">
        <v>200.61099999999999</v>
      </c>
      <c r="S15" s="32">
        <v>223.56</v>
      </c>
      <c r="T15" s="32">
        <v>254.292</v>
      </c>
      <c r="U15" s="32">
        <v>475.22899999999998</v>
      </c>
      <c r="V15" s="32">
        <v>451.56700000000001</v>
      </c>
      <c r="W15" s="32">
        <v>381.82299999999998</v>
      </c>
      <c r="X15" s="32">
        <v>325.88</v>
      </c>
      <c r="Y15" s="32">
        <v>360.84100000000001</v>
      </c>
      <c r="Z15" s="32">
        <v>513.62099999999998</v>
      </c>
      <c r="AA15" s="32">
        <v>271.51499999999999</v>
      </c>
      <c r="AB15" s="32">
        <v>385.46100000000001</v>
      </c>
      <c r="AC15" s="32">
        <v>219.976</v>
      </c>
      <c r="AD15" s="32">
        <v>201.71899999999999</v>
      </c>
      <c r="AE15" s="32">
        <v>216.89699999999999</v>
      </c>
      <c r="AF15" s="32">
        <v>248.73599999999999</v>
      </c>
      <c r="AG15" s="32">
        <v>189.90299999999999</v>
      </c>
      <c r="AH15" s="32">
        <v>167.386</v>
      </c>
      <c r="AI15" s="32">
        <v>252.74199999999999</v>
      </c>
      <c r="AJ15" s="32">
        <v>236.054</v>
      </c>
      <c r="AK15" s="32">
        <v>218.624</v>
      </c>
      <c r="AL15" s="32">
        <v>246.483</v>
      </c>
      <c r="AM15" s="32">
        <v>168.31115859409476</v>
      </c>
      <c r="AN15" s="32">
        <v>207.8043130548709</v>
      </c>
      <c r="AO15" s="32">
        <v>222.7212633489421</v>
      </c>
      <c r="AP15" s="32">
        <v>222.33755100055444</v>
      </c>
      <c r="AQ15" s="32">
        <v>222.90097321149543</v>
      </c>
      <c r="AR15" s="32">
        <v>223.32205863228884</v>
      </c>
      <c r="AS15" s="32">
        <v>223.54233794045777</v>
      </c>
      <c r="AT15" s="32">
        <v>222.87728101963083</v>
      </c>
      <c r="AU15" s="32">
        <v>222.63913097004371</v>
      </c>
      <c r="AV15" s="32">
        <v>222.40227873746525</v>
      </c>
    </row>
    <row r="16" spans="1:48" x14ac:dyDescent="0.2">
      <c r="A16" s="1"/>
      <c r="B16" s="48" t="s">
        <v>249</v>
      </c>
      <c r="C16" s="32"/>
      <c r="D16" s="32">
        <v>1.0420000000000016</v>
      </c>
      <c r="E16" s="32">
        <v>1.5480000000000018</v>
      </c>
      <c r="F16" s="32">
        <v>1.5370000000000061</v>
      </c>
      <c r="G16" s="32">
        <v>0.86199999999999477</v>
      </c>
      <c r="H16" s="32">
        <v>0.82999999999998408</v>
      </c>
      <c r="I16" s="32">
        <v>0.81200000000001182</v>
      </c>
      <c r="J16" s="32">
        <v>0.60800000000000409</v>
      </c>
      <c r="K16" s="32">
        <v>0.46899999999999409</v>
      </c>
      <c r="L16" s="32">
        <v>0.60800000000000409</v>
      </c>
      <c r="M16" s="32">
        <v>0.77099999999998658</v>
      </c>
      <c r="N16" s="32">
        <v>0.4410000000000025</v>
      </c>
      <c r="O16" s="32">
        <v>0.33299999999999841</v>
      </c>
      <c r="P16" s="32">
        <v>0.382000000000005</v>
      </c>
      <c r="Q16" s="32">
        <v>0.95199999999999818</v>
      </c>
      <c r="R16" s="32">
        <v>1.1160000000000139</v>
      </c>
      <c r="S16" s="32">
        <v>1.2009999999999934</v>
      </c>
      <c r="T16" s="32">
        <v>0.66399999999998727</v>
      </c>
      <c r="U16" s="32">
        <v>1.5409999999999968</v>
      </c>
      <c r="V16" s="32">
        <v>2.6999999999999886</v>
      </c>
      <c r="W16" s="32">
        <v>2.88900000000001</v>
      </c>
      <c r="X16" s="32">
        <v>2.1589999999999918</v>
      </c>
      <c r="Y16" s="32">
        <v>2.228999999999985</v>
      </c>
      <c r="Z16" s="32">
        <v>1.6900000000000546</v>
      </c>
      <c r="AA16" s="32">
        <v>1.7440000000000282</v>
      </c>
      <c r="AB16" s="32">
        <v>3.0380000000000109</v>
      </c>
      <c r="AC16" s="32">
        <v>4.1150000000000091</v>
      </c>
      <c r="AD16" s="32">
        <v>4.7069999999999936</v>
      </c>
      <c r="AE16" s="32">
        <v>6.2340000000000089</v>
      </c>
      <c r="AF16" s="32">
        <v>7.5330000000000155</v>
      </c>
      <c r="AG16" s="32">
        <v>7.9099999999999966</v>
      </c>
      <c r="AH16" s="32">
        <v>8.3290000000000077</v>
      </c>
      <c r="AI16" s="32">
        <v>6.5449999999999875</v>
      </c>
      <c r="AJ16" s="32">
        <v>4.9569999999999936</v>
      </c>
      <c r="AK16" s="32">
        <v>4.5759999999999934</v>
      </c>
      <c r="AL16" s="32">
        <v>4.5730000000000075</v>
      </c>
      <c r="AM16" s="32">
        <v>3.1865210955298759</v>
      </c>
      <c r="AN16" s="32">
        <v>3.7545995732462223</v>
      </c>
      <c r="AO16" s="32">
        <v>3.8175296989625269</v>
      </c>
      <c r="AP16" s="32">
        <v>3.6683137203797922</v>
      </c>
      <c r="AQ16" s="32">
        <v>3.5749734940012137</v>
      </c>
      <c r="AR16" s="32">
        <v>3.5078557364180516</v>
      </c>
      <c r="AS16" s="32">
        <v>3.4585678755508149</v>
      </c>
      <c r="AT16" s="32">
        <v>3.4144416623794505</v>
      </c>
      <c r="AU16" s="32">
        <v>3.3882020882465667</v>
      </c>
      <c r="AV16" s="32">
        <v>3.3698651273372699</v>
      </c>
    </row>
    <row r="17" spans="1:48" x14ac:dyDescent="0.2">
      <c r="A17" s="1"/>
      <c r="B17" s="48" t="s">
        <v>82</v>
      </c>
      <c r="C17" s="32"/>
      <c r="D17" s="32">
        <v>424.423</v>
      </c>
      <c r="E17" s="32">
        <v>480.65899999999999</v>
      </c>
      <c r="F17" s="32">
        <v>503.85700000000003</v>
      </c>
      <c r="G17" s="32">
        <v>546.39099999999996</v>
      </c>
      <c r="H17" s="32">
        <v>638.40700000000004</v>
      </c>
      <c r="I17" s="32">
        <v>706.09799999999996</v>
      </c>
      <c r="J17" s="32">
        <v>659.93600000000004</v>
      </c>
      <c r="K17" s="32">
        <v>991.98900000000003</v>
      </c>
      <c r="L17" s="32">
        <v>975.80499999999995</v>
      </c>
      <c r="M17" s="32">
        <v>697.68799999999999</v>
      </c>
      <c r="N17" s="32">
        <v>800.75900000000001</v>
      </c>
      <c r="O17" s="32">
        <v>876.50599999999997</v>
      </c>
      <c r="P17" s="32">
        <v>921.23299999999995</v>
      </c>
      <c r="Q17" s="32">
        <v>1256.7729999999999</v>
      </c>
      <c r="R17" s="32">
        <v>1046.7850000000001</v>
      </c>
      <c r="S17" s="32">
        <v>1274.4390000000001</v>
      </c>
      <c r="T17" s="32">
        <v>1365.508</v>
      </c>
      <c r="U17" s="32">
        <v>1643.9549999999999</v>
      </c>
      <c r="V17" s="32">
        <v>1944.0719999999999</v>
      </c>
      <c r="W17" s="32">
        <v>2884.1379999999999</v>
      </c>
      <c r="X17" s="32">
        <v>2342.7779999999998</v>
      </c>
      <c r="Y17" s="32">
        <v>3042.01</v>
      </c>
      <c r="Z17" s="32">
        <v>3198.8449999999998</v>
      </c>
      <c r="AA17" s="32">
        <v>3058.7959999999998</v>
      </c>
      <c r="AB17" s="32">
        <v>2939.0219999999999</v>
      </c>
      <c r="AC17" s="32">
        <v>2416.116</v>
      </c>
      <c r="AD17" s="32">
        <v>3165.701</v>
      </c>
      <c r="AE17" s="32">
        <v>2792.636</v>
      </c>
      <c r="AF17" s="32">
        <v>2591.6239999999998</v>
      </c>
      <c r="AG17" s="32">
        <v>2420.1970000000001</v>
      </c>
      <c r="AH17" s="32">
        <v>3287.7510000000002</v>
      </c>
      <c r="AI17" s="32">
        <v>3559.636</v>
      </c>
      <c r="AJ17" s="32">
        <v>4163.71</v>
      </c>
      <c r="AK17" s="32">
        <v>3560.8209999999999</v>
      </c>
      <c r="AL17" s="32">
        <v>3093.6120000000001</v>
      </c>
      <c r="AM17" s="32">
        <v>2878.223009192413</v>
      </c>
      <c r="AN17" s="32">
        <v>3022.0782638036549</v>
      </c>
      <c r="AO17" s="32">
        <v>3228.4956078791652</v>
      </c>
      <c r="AP17" s="32">
        <v>3317.3667401798011</v>
      </c>
      <c r="AQ17" s="32">
        <v>3357.6370200691272</v>
      </c>
      <c r="AR17" s="32">
        <v>3368.947916292213</v>
      </c>
      <c r="AS17" s="32">
        <v>3400.6859901500466</v>
      </c>
      <c r="AT17" s="32">
        <v>3468.7300656990369</v>
      </c>
      <c r="AU17" s="32">
        <v>3555.1596460849864</v>
      </c>
      <c r="AV17" s="32">
        <v>3627.9974426591284</v>
      </c>
    </row>
    <row r="18" spans="1:48" x14ac:dyDescent="0.2">
      <c r="A18" s="1"/>
      <c r="B18" s="33" t="s">
        <v>25</v>
      </c>
      <c r="C18" s="32"/>
      <c r="D18" s="32">
        <v>421.20499999999998</v>
      </c>
      <c r="E18" s="32">
        <v>476.54500000000002</v>
      </c>
      <c r="F18" s="32">
        <v>498.45100000000002</v>
      </c>
      <c r="G18" s="32">
        <v>538.56200000000001</v>
      </c>
      <c r="H18" s="32">
        <v>630.14499999999998</v>
      </c>
      <c r="I18" s="32">
        <v>696.61800000000005</v>
      </c>
      <c r="J18" s="32">
        <v>652.98500000000001</v>
      </c>
      <c r="K18" s="32">
        <v>984.67200000000003</v>
      </c>
      <c r="L18" s="32">
        <v>966.91600000000005</v>
      </c>
      <c r="M18" s="32">
        <v>686.94</v>
      </c>
      <c r="N18" s="32">
        <v>794.07</v>
      </c>
      <c r="O18" s="32">
        <v>869.28300000000002</v>
      </c>
      <c r="P18" s="32">
        <v>917.10400000000004</v>
      </c>
      <c r="Q18" s="32">
        <v>1252.1859999999999</v>
      </c>
      <c r="R18" s="32">
        <v>1039.07</v>
      </c>
      <c r="S18" s="32">
        <v>1261.8050000000001</v>
      </c>
      <c r="T18" s="32">
        <v>1351.9</v>
      </c>
      <c r="U18" s="32">
        <v>1633.3610000000001</v>
      </c>
      <c r="V18" s="32">
        <v>1930.13</v>
      </c>
      <c r="W18" s="32">
        <v>2867.2220000000002</v>
      </c>
      <c r="X18" s="32">
        <v>2326.223</v>
      </c>
      <c r="Y18" s="32">
        <v>3015.8420000000001</v>
      </c>
      <c r="Z18" s="32">
        <v>3185.3290000000002</v>
      </c>
      <c r="AA18" s="32">
        <v>3052.2060000000001</v>
      </c>
      <c r="AB18" s="32">
        <v>2929.7109999999998</v>
      </c>
      <c r="AC18" s="32">
        <v>2401.085</v>
      </c>
      <c r="AD18" s="32">
        <v>3152.395</v>
      </c>
      <c r="AE18" s="32">
        <v>2780.8530000000001</v>
      </c>
      <c r="AF18" s="32">
        <v>2580.6550000000002</v>
      </c>
      <c r="AG18" s="32">
        <v>2411.6860000000001</v>
      </c>
      <c r="AH18" s="32">
        <v>3278.1959999999999</v>
      </c>
      <c r="AI18" s="32">
        <v>3548.7359999999999</v>
      </c>
      <c r="AJ18" s="32">
        <v>4152.5990000000002</v>
      </c>
      <c r="AK18" s="32">
        <v>3549.79</v>
      </c>
      <c r="AL18" s="32">
        <v>3086.402</v>
      </c>
      <c r="AM18" s="32">
        <v>2866.6226288589614</v>
      </c>
      <c r="AN18" s="32">
        <v>3011.2258752926764</v>
      </c>
      <c r="AO18" s="32">
        <v>3217.0017553618427</v>
      </c>
      <c r="AP18" s="32">
        <v>3305.8679725391794</v>
      </c>
      <c r="AQ18" s="32">
        <v>3346.1024504340362</v>
      </c>
      <c r="AR18" s="32">
        <v>3357.2517571196513</v>
      </c>
      <c r="AS18" s="32">
        <v>3388.8103276015677</v>
      </c>
      <c r="AT18" s="32">
        <v>3456.7565427438076</v>
      </c>
      <c r="AU18" s="32">
        <v>3543.1480120017522</v>
      </c>
      <c r="AV18" s="32">
        <v>3615.9800232953235</v>
      </c>
    </row>
    <row r="19" spans="1:48" x14ac:dyDescent="0.2">
      <c r="A19" s="1"/>
      <c r="B19" s="33" t="s">
        <v>246</v>
      </c>
      <c r="C19" s="32"/>
      <c r="D19" s="32">
        <v>3.1739999999999999</v>
      </c>
      <c r="E19" s="32">
        <v>4.0179999999999998</v>
      </c>
      <c r="F19" s="32">
        <v>5.2859999999999996</v>
      </c>
      <c r="G19" s="32">
        <v>0</v>
      </c>
      <c r="H19" s="32">
        <v>8.1579999999999995</v>
      </c>
      <c r="I19" s="32">
        <v>9.4190000000000005</v>
      </c>
      <c r="J19" s="32">
        <v>6.8719999999999999</v>
      </c>
      <c r="K19" s="32">
        <v>7.2389999999999999</v>
      </c>
      <c r="L19" s="32">
        <v>8.7620000000000005</v>
      </c>
      <c r="M19" s="32">
        <v>10.647</v>
      </c>
      <c r="N19" s="32">
        <v>6.6719999999999997</v>
      </c>
      <c r="O19" s="32">
        <v>7.2140000000000013</v>
      </c>
      <c r="P19" s="32">
        <v>4.1079999999999997</v>
      </c>
      <c r="Q19" s="32">
        <v>4.5449999999999999</v>
      </c>
      <c r="R19" s="32">
        <v>7.6879999999999997</v>
      </c>
      <c r="S19" s="32">
        <v>12.628</v>
      </c>
      <c r="T19" s="32">
        <v>13.608000000000001</v>
      </c>
      <c r="U19" s="32">
        <v>10.593999999999999</v>
      </c>
      <c r="V19" s="32">
        <v>13.942</v>
      </c>
      <c r="W19" s="32">
        <v>16.916</v>
      </c>
      <c r="X19" s="32">
        <v>16.555</v>
      </c>
      <c r="Y19" s="32">
        <v>26.167999999999999</v>
      </c>
      <c r="Z19" s="32">
        <v>13.516</v>
      </c>
      <c r="AA19" s="32">
        <v>6.59</v>
      </c>
      <c r="AB19" s="32">
        <v>9.3109999999999999</v>
      </c>
      <c r="AC19" s="32">
        <v>15.031000000000001</v>
      </c>
      <c r="AD19" s="32">
        <v>13.305</v>
      </c>
      <c r="AE19" s="32">
        <v>11.782999999999999</v>
      </c>
      <c r="AF19" s="32">
        <v>10.968999999999999</v>
      </c>
      <c r="AG19" s="32">
        <v>8.5109999999999992</v>
      </c>
      <c r="AH19" s="32">
        <v>9.5549999999999997</v>
      </c>
      <c r="AI19" s="32">
        <v>10.898999999999999</v>
      </c>
      <c r="AJ19" s="32">
        <v>11.111000000000001</v>
      </c>
      <c r="AK19" s="32">
        <v>11.032</v>
      </c>
      <c r="AL19" s="32">
        <v>7.21</v>
      </c>
      <c r="AM19" s="32">
        <v>11.599511541919419</v>
      </c>
      <c r="AN19" s="32">
        <v>10.850607505472384</v>
      </c>
      <c r="AO19" s="32">
        <v>11.491081072581318</v>
      </c>
      <c r="AP19" s="32">
        <v>11.495051115248376</v>
      </c>
      <c r="AQ19" s="32">
        <v>11.529939203400321</v>
      </c>
      <c r="AR19" s="32">
        <v>11.69064435196842</v>
      </c>
      <c r="AS19" s="32">
        <v>11.869226983934734</v>
      </c>
      <c r="AT19" s="32">
        <v>11.966089832060192</v>
      </c>
      <c r="AU19" s="32">
        <v>12.003146960907983</v>
      </c>
      <c r="AV19" s="32">
        <v>12.00788956860884</v>
      </c>
    </row>
    <row r="20" spans="1:48" x14ac:dyDescent="0.2">
      <c r="A20" s="1"/>
      <c r="B20" s="48" t="s">
        <v>250</v>
      </c>
      <c r="C20" s="32"/>
      <c r="D20" s="32">
        <v>4.4000000000039563E-2</v>
      </c>
      <c r="E20" s="32">
        <v>9.6000000000003638E-2</v>
      </c>
      <c r="F20" s="32">
        <v>0.12000000000000455</v>
      </c>
      <c r="G20" s="32">
        <v>7.8289999999999509</v>
      </c>
      <c r="H20" s="32">
        <v>0.10400000000004184</v>
      </c>
      <c r="I20" s="32">
        <v>6.0999999999921783E-2</v>
      </c>
      <c r="J20" s="32">
        <v>7.9000000000064574E-2</v>
      </c>
      <c r="K20" s="32">
        <v>7.7999999999974534E-2</v>
      </c>
      <c r="L20" s="32">
        <v>0.12699999999983902</v>
      </c>
      <c r="M20" s="32">
        <v>0.1009999999998854</v>
      </c>
      <c r="N20" s="32">
        <v>1.6999999999939064E-2</v>
      </c>
      <c r="O20" s="32">
        <v>8.9999999999008651E-3</v>
      </c>
      <c r="P20" s="32">
        <v>2.0999999999958163E-2</v>
      </c>
      <c r="Q20" s="32">
        <v>4.1999999999916326E-2</v>
      </c>
      <c r="R20" s="32">
        <v>2.7000000000043656E-2</v>
      </c>
      <c r="S20" s="32">
        <v>6.0000000000854925E-3</v>
      </c>
      <c r="T20" s="32">
        <v>0</v>
      </c>
      <c r="U20" s="32">
        <v>0</v>
      </c>
      <c r="V20" s="32">
        <v>0</v>
      </c>
      <c r="W20" s="32">
        <v>0</v>
      </c>
      <c r="X20" s="32">
        <v>0</v>
      </c>
      <c r="Y20" s="32">
        <v>0</v>
      </c>
      <c r="Z20" s="32">
        <v>0</v>
      </c>
      <c r="AA20" s="32">
        <v>0</v>
      </c>
      <c r="AB20" s="32">
        <v>0</v>
      </c>
      <c r="AC20" s="32">
        <v>0</v>
      </c>
      <c r="AD20" s="32">
        <v>1.0000000002037268E-3</v>
      </c>
      <c r="AE20" s="32">
        <v>0</v>
      </c>
      <c r="AF20" s="32">
        <v>0</v>
      </c>
      <c r="AG20" s="32">
        <v>0</v>
      </c>
      <c r="AH20" s="32">
        <v>0</v>
      </c>
      <c r="AI20" s="32">
        <v>1.0000000002037268E-3</v>
      </c>
      <c r="AJ20" s="32">
        <v>0</v>
      </c>
      <c r="AK20" s="32">
        <v>-1.0000000002037268E-3</v>
      </c>
      <c r="AL20" s="32">
        <v>0</v>
      </c>
      <c r="AM20" s="32">
        <v>8.6879153201992448E-4</v>
      </c>
      <c r="AN20" s="32">
        <v>1.7810055062359312E-3</v>
      </c>
      <c r="AO20" s="32">
        <v>2.7714447412494482E-3</v>
      </c>
      <c r="AP20" s="32">
        <v>3.7165253733241052E-3</v>
      </c>
      <c r="AQ20" s="32">
        <v>4.6304316906046004E-3</v>
      </c>
      <c r="AR20" s="32">
        <v>5.5148205933729559E-3</v>
      </c>
      <c r="AS20" s="32">
        <v>6.4355645438999515E-3</v>
      </c>
      <c r="AT20" s="32">
        <v>7.433123168832865E-3</v>
      </c>
      <c r="AU20" s="32">
        <v>8.4871223262479277E-3</v>
      </c>
      <c r="AV20" s="32">
        <v>9.5297951962381028E-3</v>
      </c>
    </row>
    <row r="21" spans="1:48" x14ac:dyDescent="0.2">
      <c r="A21" s="1"/>
      <c r="B21" s="48" t="s">
        <v>257</v>
      </c>
      <c r="C21" s="32"/>
      <c r="D21" s="32">
        <v>59.789000000000001</v>
      </c>
      <c r="E21" s="32">
        <v>61.542000000000002</v>
      </c>
      <c r="F21" s="32">
        <v>54.924999999999997</v>
      </c>
      <c r="G21" s="32">
        <v>52.585999999999999</v>
      </c>
      <c r="H21" s="32">
        <v>54.896000000000001</v>
      </c>
      <c r="I21" s="32">
        <v>40.798000000000002</v>
      </c>
      <c r="J21" s="32">
        <v>40.536999999999999</v>
      </c>
      <c r="K21" s="32">
        <v>36.063000000000002</v>
      </c>
      <c r="L21" s="32">
        <v>32.877000000000002</v>
      </c>
      <c r="M21" s="32">
        <v>41.765999999999998</v>
      </c>
      <c r="N21" s="32">
        <v>32.47</v>
      </c>
      <c r="O21" s="32">
        <v>30.995999999999999</v>
      </c>
      <c r="P21" s="32">
        <v>30.4</v>
      </c>
      <c r="Q21" s="32">
        <v>36.42</v>
      </c>
      <c r="R21" s="32">
        <v>41.895000000000003</v>
      </c>
      <c r="S21" s="32">
        <v>39.823999999999998</v>
      </c>
      <c r="T21" s="32">
        <v>59.942</v>
      </c>
      <c r="U21" s="32">
        <v>42.055999999999997</v>
      </c>
      <c r="V21" s="32">
        <v>42.311999999999998</v>
      </c>
      <c r="W21" s="32">
        <v>52.1</v>
      </c>
      <c r="X21" s="32">
        <v>74.471999999999994</v>
      </c>
      <c r="Y21" s="32">
        <v>85.795000000000002</v>
      </c>
      <c r="Z21" s="32">
        <v>92.025000000000006</v>
      </c>
      <c r="AA21" s="32">
        <v>76.378</v>
      </c>
      <c r="AB21" s="32">
        <v>54.774999999999999</v>
      </c>
      <c r="AC21" s="32">
        <v>66.100999999999999</v>
      </c>
      <c r="AD21" s="32">
        <v>57.633000000000003</v>
      </c>
      <c r="AE21" s="32">
        <v>40.506</v>
      </c>
      <c r="AF21" s="32">
        <v>46.354999999999997</v>
      </c>
      <c r="AG21" s="32">
        <v>34.161999999999999</v>
      </c>
      <c r="AH21" s="32">
        <v>33.063000000000002</v>
      </c>
      <c r="AI21" s="32">
        <v>64.483000000000004</v>
      </c>
      <c r="AJ21" s="32">
        <v>57.978999999999999</v>
      </c>
      <c r="AK21" s="32">
        <v>52.384999999999998</v>
      </c>
      <c r="AL21" s="32">
        <v>85.584999999999994</v>
      </c>
      <c r="AM21" s="32">
        <v>86.044774898789598</v>
      </c>
      <c r="AN21" s="32">
        <v>94.264352449047507</v>
      </c>
      <c r="AO21" s="32">
        <v>101.53360084948095</v>
      </c>
      <c r="AP21" s="32">
        <v>103.27529639038433</v>
      </c>
      <c r="AQ21" s="32">
        <v>103.66267110861979</v>
      </c>
      <c r="AR21" s="32">
        <v>103.7673312818216</v>
      </c>
      <c r="AS21" s="32">
        <v>104.10689714001568</v>
      </c>
      <c r="AT21" s="32">
        <v>105.1901613847744</v>
      </c>
      <c r="AU21" s="32">
        <v>106.86207832083768</v>
      </c>
      <c r="AV21" s="32">
        <v>108.33752431127918</v>
      </c>
    </row>
    <row r="22" spans="1:48" x14ac:dyDescent="0.2">
      <c r="A22" s="1"/>
      <c r="B22" s="48" t="s">
        <v>258</v>
      </c>
      <c r="C22" s="32"/>
      <c r="D22" s="32">
        <v>59.789000000000001</v>
      </c>
      <c r="E22" s="32">
        <v>61.542000000000002</v>
      </c>
      <c r="F22" s="32">
        <v>54.924999999999997</v>
      </c>
      <c r="G22" s="32">
        <v>52.585999999999999</v>
      </c>
      <c r="H22" s="32">
        <v>54.896000000000001</v>
      </c>
      <c r="I22" s="32">
        <v>40.798000000000002</v>
      </c>
      <c r="J22" s="32">
        <v>40.536999999999999</v>
      </c>
      <c r="K22" s="32">
        <v>36.063000000000002</v>
      </c>
      <c r="L22" s="32">
        <v>32.877000000000002</v>
      </c>
      <c r="M22" s="32">
        <v>41.765999999999998</v>
      </c>
      <c r="N22" s="32">
        <v>32.47</v>
      </c>
      <c r="O22" s="32">
        <v>30.995999999999999</v>
      </c>
      <c r="P22" s="32">
        <v>30.4</v>
      </c>
      <c r="Q22" s="32">
        <v>36.42</v>
      </c>
      <c r="R22" s="32">
        <v>41.895000000000003</v>
      </c>
      <c r="S22" s="32">
        <v>39.823999999999998</v>
      </c>
      <c r="T22" s="32">
        <v>59.942</v>
      </c>
      <c r="U22" s="32">
        <v>42.055999999999997</v>
      </c>
      <c r="V22" s="32">
        <v>42.311999999999998</v>
      </c>
      <c r="W22" s="32">
        <v>52.1</v>
      </c>
      <c r="X22" s="32">
        <v>74.471999999999994</v>
      </c>
      <c r="Y22" s="32">
        <v>85.795000000000002</v>
      </c>
      <c r="Z22" s="32">
        <v>92.025000000000006</v>
      </c>
      <c r="AA22" s="32">
        <v>76.378</v>
      </c>
      <c r="AB22" s="32">
        <v>54.774999999999999</v>
      </c>
      <c r="AC22" s="32">
        <v>66.100999999999999</v>
      </c>
      <c r="AD22" s="32">
        <v>57.633000000000003</v>
      </c>
      <c r="AE22" s="32">
        <v>40.506</v>
      </c>
      <c r="AF22" s="32">
        <v>46.354999999999997</v>
      </c>
      <c r="AG22" s="32">
        <v>34.161999999999999</v>
      </c>
      <c r="AH22" s="32">
        <v>33.063000000000002</v>
      </c>
      <c r="AI22" s="32">
        <v>64.483000000000004</v>
      </c>
      <c r="AJ22" s="32">
        <v>57.978999999999999</v>
      </c>
      <c r="AK22" s="32">
        <v>52.384999999999998</v>
      </c>
      <c r="AL22" s="32">
        <v>85.584999999999994</v>
      </c>
      <c r="AM22" s="32">
        <v>86.044774898789598</v>
      </c>
      <c r="AN22" s="32">
        <v>94.264352449047507</v>
      </c>
      <c r="AO22" s="32">
        <v>101.53360084948095</v>
      </c>
      <c r="AP22" s="32">
        <v>103.27529639038433</v>
      </c>
      <c r="AQ22" s="32">
        <v>103.66267110861979</v>
      </c>
      <c r="AR22" s="32">
        <v>103.7673312818216</v>
      </c>
      <c r="AS22" s="32">
        <v>104.10689714001568</v>
      </c>
      <c r="AT22" s="32">
        <v>105.1901613847744</v>
      </c>
      <c r="AU22" s="32">
        <v>106.86207832083768</v>
      </c>
      <c r="AV22" s="32">
        <v>108.33752431127918</v>
      </c>
    </row>
    <row r="23" spans="1:48" x14ac:dyDescent="0.2">
      <c r="A23" s="1"/>
      <c r="B23" s="33" t="s">
        <v>66</v>
      </c>
      <c r="C23" s="32"/>
      <c r="D23" s="32">
        <v>113.227</v>
      </c>
      <c r="E23" s="32">
        <v>75.525999999999996</v>
      </c>
      <c r="F23" s="32">
        <v>70.093999999999994</v>
      </c>
      <c r="G23" s="32">
        <v>75.807000000000002</v>
      </c>
      <c r="H23" s="32">
        <v>108.696</v>
      </c>
      <c r="I23" s="32">
        <v>103.98699999999999</v>
      </c>
      <c r="J23" s="32">
        <v>122.681</v>
      </c>
      <c r="K23" s="32">
        <v>101.41200000000001</v>
      </c>
      <c r="L23" s="32">
        <v>128.643</v>
      </c>
      <c r="M23" s="32">
        <v>123.197</v>
      </c>
      <c r="N23" s="32">
        <v>90.305000000000007</v>
      </c>
      <c r="O23" s="32">
        <v>122.607</v>
      </c>
      <c r="P23" s="32">
        <v>123.476</v>
      </c>
      <c r="Q23" s="32">
        <v>115.801</v>
      </c>
      <c r="R23" s="32">
        <v>100.569</v>
      </c>
      <c r="S23" s="32">
        <v>118.904</v>
      </c>
      <c r="T23" s="32">
        <v>135.131</v>
      </c>
      <c r="U23" s="32">
        <v>146.096</v>
      </c>
      <c r="V23" s="32">
        <v>153.88999999999999</v>
      </c>
      <c r="W23" s="32">
        <v>150.32900000000001</v>
      </c>
      <c r="X23" s="32">
        <v>139.83500000000001</v>
      </c>
      <c r="Y23" s="32">
        <v>175.096</v>
      </c>
      <c r="Z23" s="32">
        <v>192.20500000000001</v>
      </c>
      <c r="AA23" s="32">
        <v>240.07599999999999</v>
      </c>
      <c r="AB23" s="32">
        <v>192.97300000000001</v>
      </c>
      <c r="AC23" s="32">
        <v>168.791</v>
      </c>
      <c r="AD23" s="32">
        <v>157.49799999999999</v>
      </c>
      <c r="AE23" s="32">
        <v>195.02799999999999</v>
      </c>
      <c r="AF23" s="32">
        <v>178.32599999999999</v>
      </c>
      <c r="AG23" s="32">
        <v>153.60599999999999</v>
      </c>
      <c r="AH23" s="32">
        <v>190.32</v>
      </c>
      <c r="AI23" s="32">
        <v>198.535</v>
      </c>
      <c r="AJ23" s="32">
        <v>190.447</v>
      </c>
      <c r="AK23" s="32">
        <v>216.5</v>
      </c>
      <c r="AL23" s="32">
        <v>237.34200000000001</v>
      </c>
      <c r="AM23" s="32">
        <v>234.19265935472731</v>
      </c>
      <c r="AN23" s="32">
        <v>235.75556986134814</v>
      </c>
      <c r="AO23" s="32">
        <v>234.28785656963208</v>
      </c>
      <c r="AP23" s="32">
        <v>239.42457323919163</v>
      </c>
      <c r="AQ23" s="32">
        <v>245.14190357361318</v>
      </c>
      <c r="AR23" s="32">
        <v>250.17686478329858</v>
      </c>
      <c r="AS23" s="32">
        <v>255.29790739860138</v>
      </c>
      <c r="AT23" s="32">
        <v>260.47877106198916</v>
      </c>
      <c r="AU23" s="32">
        <v>265.96912121340011</v>
      </c>
      <c r="AV23" s="32">
        <v>271.6717933703336</v>
      </c>
    </row>
    <row r="24" spans="1:48" x14ac:dyDescent="0.2">
      <c r="A24" s="1"/>
      <c r="B24" s="33" t="s">
        <v>251</v>
      </c>
      <c r="C24" s="32"/>
      <c r="D24" s="32">
        <v>87.82</v>
      </c>
      <c r="E24" s="32">
        <v>54.293999999999997</v>
      </c>
      <c r="F24" s="32">
        <v>47.975999999999999</v>
      </c>
      <c r="G24" s="32">
        <v>49.098000000000006</v>
      </c>
      <c r="H24" s="32">
        <v>72.826999999999998</v>
      </c>
      <c r="I24" s="32">
        <v>70.481999999999999</v>
      </c>
      <c r="J24" s="32">
        <v>87.936000000000007</v>
      </c>
      <c r="K24" s="32">
        <v>59.023999999999994</v>
      </c>
      <c r="L24" s="32">
        <v>72.813000000000002</v>
      </c>
      <c r="M24" s="32">
        <v>64.472999999999999</v>
      </c>
      <c r="N24" s="32">
        <v>47.009999999999991</v>
      </c>
      <c r="O24" s="32">
        <v>65.784999999999997</v>
      </c>
      <c r="P24" s="32">
        <v>59.911999999999999</v>
      </c>
      <c r="Q24" s="32">
        <v>62.219999999999992</v>
      </c>
      <c r="R24" s="32">
        <v>53.073999999999998</v>
      </c>
      <c r="S24" s="32">
        <v>59.977999999999994</v>
      </c>
      <c r="T24" s="32">
        <v>58.63900000000001</v>
      </c>
      <c r="U24" s="32">
        <v>77.144000000000005</v>
      </c>
      <c r="V24" s="32">
        <v>88.554000000000002</v>
      </c>
      <c r="W24" s="32">
        <v>78.328999999999994</v>
      </c>
      <c r="X24" s="32">
        <v>69.31</v>
      </c>
      <c r="Y24" s="32">
        <v>102.068</v>
      </c>
      <c r="Z24" s="32">
        <v>103.26</v>
      </c>
      <c r="AA24" s="32">
        <v>135.53800000000001</v>
      </c>
      <c r="AB24" s="32">
        <v>101.146</v>
      </c>
      <c r="AC24" s="32">
        <v>100.36799999999999</v>
      </c>
      <c r="AD24" s="32">
        <v>85.093999999999994</v>
      </c>
      <c r="AE24" s="32">
        <v>102.411</v>
      </c>
      <c r="AF24" s="32">
        <v>74.400999999999996</v>
      </c>
      <c r="AG24" s="32">
        <v>58.331000000000003</v>
      </c>
      <c r="AH24" s="32">
        <v>104.407</v>
      </c>
      <c r="AI24" s="32">
        <v>109.708</v>
      </c>
      <c r="AJ24" s="32">
        <v>87.129000000000005</v>
      </c>
      <c r="AK24" s="32">
        <v>90.137</v>
      </c>
      <c r="AL24" s="32">
        <v>102.145</v>
      </c>
      <c r="AM24" s="32">
        <v>102.46208233113917</v>
      </c>
      <c r="AN24" s="32">
        <v>99.392294235945627</v>
      </c>
      <c r="AO24" s="32">
        <v>93.591312232770392</v>
      </c>
      <c r="AP24" s="32">
        <v>93.840332716340811</v>
      </c>
      <c r="AQ24" s="32">
        <v>94.408460610348243</v>
      </c>
      <c r="AR24" s="32">
        <v>94.121155400866513</v>
      </c>
      <c r="AS24" s="32">
        <v>93.802450804651841</v>
      </c>
      <c r="AT24" s="32">
        <v>93.353933199989001</v>
      </c>
      <c r="AU24" s="32">
        <v>93.031884133690326</v>
      </c>
      <c r="AV24" s="32">
        <v>92.751175572085018</v>
      </c>
    </row>
    <row r="25" spans="1:48" x14ac:dyDescent="0.2">
      <c r="A25" s="1"/>
      <c r="B25" s="48" t="s">
        <v>259</v>
      </c>
      <c r="C25" s="32"/>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row>
    <row r="26" spans="1:48" x14ac:dyDescent="0.2">
      <c r="A26" s="1"/>
      <c r="B26" s="48" t="s">
        <v>27</v>
      </c>
      <c r="C26" s="32"/>
      <c r="D26" s="32">
        <v>20.782</v>
      </c>
      <c r="E26" s="32">
        <v>16.332999999999998</v>
      </c>
      <c r="F26" s="32">
        <v>17.117999999999999</v>
      </c>
      <c r="G26" s="32">
        <v>19.559000000000001</v>
      </c>
      <c r="H26" s="32">
        <v>27.027999999999999</v>
      </c>
      <c r="I26" s="32">
        <v>27.774999999999999</v>
      </c>
      <c r="J26" s="32">
        <v>26.094999999999999</v>
      </c>
      <c r="K26" s="32">
        <v>35.738</v>
      </c>
      <c r="L26" s="32">
        <v>49.18</v>
      </c>
      <c r="M26" s="32">
        <v>52.073999999999998</v>
      </c>
      <c r="N26" s="32">
        <v>36.793999999999997</v>
      </c>
      <c r="O26" s="32">
        <v>48.822000000000003</v>
      </c>
      <c r="P26" s="32">
        <v>54.264000000000003</v>
      </c>
      <c r="Q26" s="32">
        <v>43.774999999999999</v>
      </c>
      <c r="R26" s="32">
        <v>37.929000000000002</v>
      </c>
      <c r="S26" s="32">
        <v>49.597999999999999</v>
      </c>
      <c r="T26" s="32">
        <v>67.403000000000006</v>
      </c>
      <c r="U26" s="32">
        <v>60.110999999999997</v>
      </c>
      <c r="V26" s="32">
        <v>65.335999999999999</v>
      </c>
      <c r="W26" s="32">
        <v>72</v>
      </c>
      <c r="X26" s="32">
        <v>70.525000000000006</v>
      </c>
      <c r="Y26" s="32">
        <v>73.028000000000006</v>
      </c>
      <c r="Z26" s="32">
        <v>88.944999999999993</v>
      </c>
      <c r="AA26" s="32">
        <v>104.538</v>
      </c>
      <c r="AB26" s="32">
        <v>91.826999999999998</v>
      </c>
      <c r="AC26" s="32">
        <v>68.423000000000002</v>
      </c>
      <c r="AD26" s="32">
        <v>65.762</v>
      </c>
      <c r="AE26" s="32">
        <v>84.856999999999999</v>
      </c>
      <c r="AF26" s="32">
        <v>93.971999999999994</v>
      </c>
      <c r="AG26" s="32">
        <v>88.566000000000003</v>
      </c>
      <c r="AH26" s="32">
        <v>82.179000000000002</v>
      </c>
      <c r="AI26" s="32">
        <v>82.135999999999996</v>
      </c>
      <c r="AJ26" s="32">
        <v>99.924000000000007</v>
      </c>
      <c r="AK26" s="32">
        <v>119.962</v>
      </c>
      <c r="AL26" s="32">
        <v>130.422</v>
      </c>
      <c r="AM26" s="32">
        <v>127.63198862743684</v>
      </c>
      <c r="AN26" s="32">
        <v>132.67799274466864</v>
      </c>
      <c r="AO26" s="32">
        <v>137.33790068981557</v>
      </c>
      <c r="AP26" s="32">
        <v>142.38761463419701</v>
      </c>
      <c r="AQ26" s="32">
        <v>147.64895612722762</v>
      </c>
      <c r="AR26" s="32">
        <v>153.05924201731449</v>
      </c>
      <c r="AS26" s="32">
        <v>158.56230608939887</v>
      </c>
      <c r="AT26" s="32">
        <v>164.23747931633136</v>
      </c>
      <c r="AU26" s="32">
        <v>170.08113186134267</v>
      </c>
      <c r="AV26" s="32">
        <v>176.08621742927886</v>
      </c>
    </row>
    <row r="27" spans="1:48" x14ac:dyDescent="0.2">
      <c r="A27" s="1"/>
      <c r="B27" s="48" t="s">
        <v>260</v>
      </c>
      <c r="C27" s="32"/>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row>
    <row r="28" spans="1:48" x14ac:dyDescent="0.2">
      <c r="A28" s="1"/>
      <c r="B28" s="33" t="s">
        <v>261</v>
      </c>
      <c r="C28" s="32"/>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row>
    <row r="29" spans="1:48" x14ac:dyDescent="0.2">
      <c r="A29" s="1"/>
      <c r="B29" s="48" t="s">
        <v>252</v>
      </c>
      <c r="C29" s="32"/>
      <c r="D29" s="32">
        <v>4.6250000000000142</v>
      </c>
      <c r="E29" s="32">
        <v>4.8990000000000009</v>
      </c>
      <c r="F29" s="32">
        <v>5</v>
      </c>
      <c r="G29" s="32">
        <v>7.1499999999999915</v>
      </c>
      <c r="H29" s="32">
        <v>8.8410000000000082</v>
      </c>
      <c r="I29" s="32">
        <v>5.7299999999999898</v>
      </c>
      <c r="J29" s="32">
        <v>8.6499999999999915</v>
      </c>
      <c r="K29" s="32">
        <v>6.6500000000000057</v>
      </c>
      <c r="L29" s="32">
        <v>6.6500000000000057</v>
      </c>
      <c r="M29" s="32">
        <v>6.6500000000000057</v>
      </c>
      <c r="N29" s="32">
        <v>6.501000000000019</v>
      </c>
      <c r="O29" s="32">
        <v>8</v>
      </c>
      <c r="P29" s="32">
        <v>9.2999999999999972</v>
      </c>
      <c r="Q29" s="32">
        <v>9.8060000000000116</v>
      </c>
      <c r="R29" s="32">
        <v>9.5660000000000025</v>
      </c>
      <c r="S29" s="32">
        <v>9.328000000000003</v>
      </c>
      <c r="T29" s="32">
        <v>9.0889999999999844</v>
      </c>
      <c r="U29" s="32">
        <v>8.8410000000000082</v>
      </c>
      <c r="V29" s="32">
        <v>0</v>
      </c>
      <c r="W29" s="32">
        <v>0</v>
      </c>
      <c r="X29" s="32">
        <v>0</v>
      </c>
      <c r="Y29" s="32">
        <v>0</v>
      </c>
      <c r="Z29" s="32">
        <v>0</v>
      </c>
      <c r="AA29" s="32">
        <v>0</v>
      </c>
      <c r="AB29" s="32">
        <v>0</v>
      </c>
      <c r="AC29" s="32">
        <v>0</v>
      </c>
      <c r="AD29" s="32">
        <v>6.6419999999999959</v>
      </c>
      <c r="AE29" s="32">
        <v>7.7599999999999909</v>
      </c>
      <c r="AF29" s="32">
        <v>9.953000000000003</v>
      </c>
      <c r="AG29" s="32">
        <v>6.7090000000000032</v>
      </c>
      <c r="AH29" s="32">
        <v>3.7339999999999804</v>
      </c>
      <c r="AI29" s="32">
        <v>6.6910000000000025</v>
      </c>
      <c r="AJ29" s="32">
        <v>3.3940000000000055</v>
      </c>
      <c r="AK29" s="32">
        <v>6.4010000000000105</v>
      </c>
      <c r="AL29" s="32">
        <v>4.7750000000000057</v>
      </c>
      <c r="AM29" s="32">
        <v>4.0985883961512872</v>
      </c>
      <c r="AN29" s="32">
        <v>3.6852828807338671</v>
      </c>
      <c r="AO29" s="32">
        <v>3.3586436470460983</v>
      </c>
      <c r="AP29" s="32">
        <v>3.1966258886538199</v>
      </c>
      <c r="AQ29" s="32">
        <v>3.0844868360373079</v>
      </c>
      <c r="AR29" s="32">
        <v>2.9964673651175877</v>
      </c>
      <c r="AS29" s="32">
        <v>2.9331505045506585</v>
      </c>
      <c r="AT29" s="32">
        <v>2.8873585456688282</v>
      </c>
      <c r="AU29" s="32">
        <v>2.8561052183671496</v>
      </c>
      <c r="AV29" s="32">
        <v>2.8344003689697166</v>
      </c>
    </row>
    <row r="30" spans="1:48" x14ac:dyDescent="0.2">
      <c r="A30" s="1"/>
      <c r="B30" s="33" t="s">
        <v>83</v>
      </c>
      <c r="C30" s="32"/>
      <c r="D30" s="32">
        <v>56.449999999999996</v>
      </c>
      <c r="E30" s="32">
        <v>49.400000000000119</v>
      </c>
      <c r="F30" s="32">
        <v>51.350000000000023</v>
      </c>
      <c r="G30" s="32">
        <v>54.850000000000108</v>
      </c>
      <c r="H30" s="32">
        <v>59.349999999999724</v>
      </c>
      <c r="I30" s="32">
        <v>51.899999999999906</v>
      </c>
      <c r="J30" s="32">
        <v>60.69999999999996</v>
      </c>
      <c r="K30" s="32">
        <v>59.299999999999621</v>
      </c>
      <c r="L30" s="32">
        <v>58.099999999999838</v>
      </c>
      <c r="M30" s="32">
        <v>47.800000000000018</v>
      </c>
      <c r="N30" s="32">
        <v>45.800000000000068</v>
      </c>
      <c r="O30" s="32">
        <v>57.000000000000078</v>
      </c>
      <c r="P30" s="32">
        <v>62.800000000000225</v>
      </c>
      <c r="Q30" s="32">
        <v>82.626000000000218</v>
      </c>
      <c r="R30" s="32">
        <v>85.795999999999708</v>
      </c>
      <c r="S30" s="32">
        <v>89.111999999999938</v>
      </c>
      <c r="T30" s="32">
        <v>93.024999999999679</v>
      </c>
      <c r="U30" s="32">
        <v>96.441999999999908</v>
      </c>
      <c r="V30" s="32">
        <v>122.5240000000008</v>
      </c>
      <c r="W30" s="32">
        <v>128.71100000000075</v>
      </c>
      <c r="X30" s="32">
        <v>131.30800000000025</v>
      </c>
      <c r="Y30" s="32">
        <v>145.10199999999992</v>
      </c>
      <c r="Z30" s="32">
        <v>195.74800000000008</v>
      </c>
      <c r="AA30" s="32">
        <v>215.58299999999983</v>
      </c>
      <c r="AB30" s="32">
        <v>227.28199999999975</v>
      </c>
      <c r="AC30" s="32">
        <v>212.72800000000126</v>
      </c>
      <c r="AD30" s="32">
        <v>210.91300000000035</v>
      </c>
      <c r="AE30" s="32">
        <v>217.93799999999979</v>
      </c>
      <c r="AF30" s="32">
        <v>219.2049999999995</v>
      </c>
      <c r="AG30" s="32">
        <v>227.55299999999903</v>
      </c>
      <c r="AH30" s="32">
        <v>245.05100000000022</v>
      </c>
      <c r="AI30" s="32">
        <v>238.60099999999969</v>
      </c>
      <c r="AJ30" s="32">
        <v>265.28699999999884</v>
      </c>
      <c r="AK30" s="32">
        <v>283.1670000000006</v>
      </c>
      <c r="AL30" s="32">
        <v>269.98000000000059</v>
      </c>
      <c r="AM30" s="32">
        <v>224.88656693383649</v>
      </c>
      <c r="AN30" s="32">
        <v>229.88588864886486</v>
      </c>
      <c r="AO30" s="32">
        <v>241.11899818040882</v>
      </c>
      <c r="AP30" s="32">
        <v>248.15859309815818</v>
      </c>
      <c r="AQ30" s="32">
        <v>248.73997390197957</v>
      </c>
      <c r="AR30" s="32">
        <v>248.63973961060114</v>
      </c>
      <c r="AS30" s="32">
        <v>249.73485309306034</v>
      </c>
      <c r="AT30" s="32">
        <v>252.49411671262573</v>
      </c>
      <c r="AU30" s="32">
        <v>255.84593013843681</v>
      </c>
      <c r="AV30" s="32">
        <v>258.34255992001079</v>
      </c>
    </row>
    <row r="31" spans="1:48" x14ac:dyDescent="0.2">
      <c r="A31" s="1"/>
      <c r="B31" s="48"/>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row>
    <row r="32" spans="1:48" x14ac:dyDescent="0.2">
      <c r="A32" s="1"/>
      <c r="B32" s="47" t="s">
        <v>84</v>
      </c>
      <c r="C32" s="32"/>
      <c r="D32" s="32">
        <v>6076.8919999999998</v>
      </c>
      <c r="E32" s="32">
        <v>5934.0330000000004</v>
      </c>
      <c r="F32" s="32">
        <v>5675.6769999999997</v>
      </c>
      <c r="G32" s="32">
        <v>5852.9690000000001</v>
      </c>
      <c r="H32" s="32">
        <v>5398.9380000000001</v>
      </c>
      <c r="I32" s="32">
        <v>5146.0680000000002</v>
      </c>
      <c r="J32" s="32">
        <v>5318.6850000000004</v>
      </c>
      <c r="K32" s="32">
        <v>5507.1909999999998</v>
      </c>
      <c r="L32" s="32">
        <v>5125.201</v>
      </c>
      <c r="M32" s="32">
        <v>5409.62</v>
      </c>
      <c r="N32" s="32">
        <v>5916.0290000000005</v>
      </c>
      <c r="O32" s="32">
        <v>6098.0339999999997</v>
      </c>
      <c r="P32" s="32">
        <v>5840.3339999999998</v>
      </c>
      <c r="Q32" s="32">
        <v>6870.5860000000002</v>
      </c>
      <c r="R32" s="32">
        <v>7340.2110000000002</v>
      </c>
      <c r="S32" s="32">
        <v>7638.4740000000002</v>
      </c>
      <c r="T32" s="32">
        <v>7792.3919999999998</v>
      </c>
      <c r="U32" s="32">
        <v>8460.3639999999996</v>
      </c>
      <c r="V32" s="32">
        <v>8303.866</v>
      </c>
      <c r="W32" s="32">
        <v>7285.701</v>
      </c>
      <c r="X32" s="32">
        <v>8342.41</v>
      </c>
      <c r="Y32" s="32">
        <v>10207.200000000001</v>
      </c>
      <c r="Z32" s="32">
        <v>11362.018</v>
      </c>
      <c r="AA32" s="32">
        <v>11770.57</v>
      </c>
      <c r="AB32" s="32">
        <v>14227.025</v>
      </c>
      <c r="AC32" s="32">
        <v>14046.134</v>
      </c>
      <c r="AD32" s="32">
        <v>12129.415000000001</v>
      </c>
      <c r="AE32" s="32">
        <v>11450.634</v>
      </c>
      <c r="AF32" s="32">
        <v>11986.52</v>
      </c>
      <c r="AG32" s="32">
        <v>11922.21</v>
      </c>
      <c r="AH32" s="32">
        <v>10987.714</v>
      </c>
      <c r="AI32" s="32">
        <v>13229.262000000001</v>
      </c>
      <c r="AJ32" s="32">
        <v>15973.404</v>
      </c>
      <c r="AK32" s="32">
        <v>18029.428</v>
      </c>
      <c r="AL32" s="32">
        <v>20040.489000000001</v>
      </c>
      <c r="AM32" s="32">
        <v>23264.648316593572</v>
      </c>
      <c r="AN32" s="32">
        <v>24306.405374726666</v>
      </c>
      <c r="AO32" s="32">
        <v>24819.94091407835</v>
      </c>
      <c r="AP32" s="32">
        <v>23882.404955654314</v>
      </c>
      <c r="AQ32" s="32">
        <v>23339.328906132898</v>
      </c>
      <c r="AR32" s="32">
        <v>22954.813567189522</v>
      </c>
      <c r="AS32" s="32">
        <v>22632.865227973904</v>
      </c>
      <c r="AT32" s="32">
        <v>22236.056330418171</v>
      </c>
      <c r="AU32" s="32">
        <v>21885.642626496508</v>
      </c>
      <c r="AV32" s="32">
        <v>21600.229742106058</v>
      </c>
    </row>
    <row r="33" spans="1:48" x14ac:dyDescent="0.2">
      <c r="A33" s="1"/>
      <c r="B33" s="33" t="s">
        <v>85</v>
      </c>
      <c r="C33" s="32"/>
      <c r="D33" s="32">
        <v>5788.54</v>
      </c>
      <c r="E33" s="32">
        <v>5669.8469999999998</v>
      </c>
      <c r="F33" s="32">
        <v>5407.5110000000004</v>
      </c>
      <c r="G33" s="32">
        <v>5574.3829999999998</v>
      </c>
      <c r="H33" s="32">
        <v>5139.7629999999999</v>
      </c>
      <c r="I33" s="32">
        <v>4881.7259999999997</v>
      </c>
      <c r="J33" s="32">
        <v>5007.3729999999996</v>
      </c>
      <c r="K33" s="32">
        <v>5221.0569999999998</v>
      </c>
      <c r="L33" s="32">
        <v>4830.8119999999999</v>
      </c>
      <c r="M33" s="32">
        <v>5121.1149999999998</v>
      </c>
      <c r="N33" s="32">
        <v>5633.6450000000004</v>
      </c>
      <c r="O33" s="32">
        <v>5788.1049999999996</v>
      </c>
      <c r="P33" s="32">
        <v>5558.6390000000001</v>
      </c>
      <c r="Q33" s="32">
        <v>6527.558</v>
      </c>
      <c r="R33" s="32">
        <v>6970.4340000000002</v>
      </c>
      <c r="S33" s="32">
        <v>7327.1170000000002</v>
      </c>
      <c r="T33" s="32">
        <v>7475.0039999999999</v>
      </c>
      <c r="U33" s="32">
        <v>7996.2809999999999</v>
      </c>
      <c r="V33" s="32">
        <v>7795.7719999999999</v>
      </c>
      <c r="W33" s="32">
        <v>6890.1480000000001</v>
      </c>
      <c r="X33" s="32">
        <v>7901.1710000000003</v>
      </c>
      <c r="Y33" s="32">
        <v>9691.3729999999996</v>
      </c>
      <c r="Z33" s="32">
        <v>10846.977999999999</v>
      </c>
      <c r="AA33" s="32">
        <v>11229.463</v>
      </c>
      <c r="AB33" s="32">
        <v>13589.575999999999</v>
      </c>
      <c r="AC33" s="32">
        <v>13440.098</v>
      </c>
      <c r="AD33" s="32">
        <v>11706.742</v>
      </c>
      <c r="AE33" s="32">
        <v>10970.620999999999</v>
      </c>
      <c r="AF33" s="32">
        <v>11424.700999999999</v>
      </c>
      <c r="AG33" s="32">
        <v>11361.576999999999</v>
      </c>
      <c r="AH33" s="32">
        <v>10381.665000000001</v>
      </c>
      <c r="AI33" s="32">
        <v>12516.449000000001</v>
      </c>
      <c r="AJ33" s="32">
        <v>14768.316999999999</v>
      </c>
      <c r="AK33" s="32">
        <v>17015.32</v>
      </c>
      <c r="AL33" s="32">
        <v>18812.367999999999</v>
      </c>
      <c r="AM33" s="32">
        <v>21886.525009110443</v>
      </c>
      <c r="AN33" s="32">
        <v>23132.753801721981</v>
      </c>
      <c r="AO33" s="32">
        <v>23681.688146374061</v>
      </c>
      <c r="AP33" s="32">
        <v>22716.22803663971</v>
      </c>
      <c r="AQ33" s="32">
        <v>22160.001980252491</v>
      </c>
      <c r="AR33" s="32">
        <v>21757.276592398692</v>
      </c>
      <c r="AS33" s="32">
        <v>21417.897988740471</v>
      </c>
      <c r="AT33" s="32">
        <v>20998.534785548673</v>
      </c>
      <c r="AU33" s="32">
        <v>20622.971961936895</v>
      </c>
      <c r="AV33" s="32">
        <v>20313.939042346767</v>
      </c>
    </row>
    <row r="34" spans="1:48" x14ac:dyDescent="0.2">
      <c r="A34" s="1"/>
      <c r="B34" s="33" t="s">
        <v>86</v>
      </c>
      <c r="C34" s="32"/>
      <c r="D34" s="32">
        <v>4879.8819999999996</v>
      </c>
      <c r="E34" s="32">
        <v>4783.085</v>
      </c>
      <c r="F34" s="32">
        <v>4619.7939999999999</v>
      </c>
      <c r="G34" s="32">
        <v>4706.951</v>
      </c>
      <c r="H34" s="32">
        <v>4380.3890000000001</v>
      </c>
      <c r="I34" s="32">
        <v>4125.8729999999996</v>
      </c>
      <c r="J34" s="32">
        <v>4135.2079999999996</v>
      </c>
      <c r="K34" s="32">
        <v>4403.1329999999998</v>
      </c>
      <c r="L34" s="32">
        <v>4267.5259999999998</v>
      </c>
      <c r="M34" s="32">
        <v>4583.1589999999997</v>
      </c>
      <c r="N34" s="32">
        <v>4941.09</v>
      </c>
      <c r="O34" s="32">
        <v>5066.7860000000001</v>
      </c>
      <c r="P34" s="32">
        <v>4958.5690000000004</v>
      </c>
      <c r="Q34" s="32">
        <v>5903.9570000000003</v>
      </c>
      <c r="R34" s="32">
        <v>6196.8969999999999</v>
      </c>
      <c r="S34" s="32">
        <v>6553.5309999999999</v>
      </c>
      <c r="T34" s="32">
        <v>6735.7039999999997</v>
      </c>
      <c r="U34" s="32">
        <v>7236.076</v>
      </c>
      <c r="V34" s="32">
        <v>7071.2529999999997</v>
      </c>
      <c r="W34" s="32">
        <v>6239.5709999999999</v>
      </c>
      <c r="X34" s="32">
        <v>7093.0469999999996</v>
      </c>
      <c r="Y34" s="32">
        <v>8764.232</v>
      </c>
      <c r="Z34" s="32">
        <v>9985.509</v>
      </c>
      <c r="AA34" s="32">
        <v>10375.748</v>
      </c>
      <c r="AB34" s="32">
        <v>12558.537</v>
      </c>
      <c r="AC34" s="32">
        <v>12657.046</v>
      </c>
      <c r="AD34" s="32">
        <v>10975.296</v>
      </c>
      <c r="AE34" s="32">
        <v>10156.777</v>
      </c>
      <c r="AF34" s="32">
        <v>10650.088</v>
      </c>
      <c r="AG34" s="32">
        <v>10547.094999999999</v>
      </c>
      <c r="AH34" s="32">
        <v>9637.0509999999995</v>
      </c>
      <c r="AI34" s="32">
        <v>11354.4</v>
      </c>
      <c r="AJ34" s="32">
        <v>13677.252</v>
      </c>
      <c r="AK34" s="32">
        <v>16073.332</v>
      </c>
      <c r="AL34" s="32">
        <v>17796.436000000002</v>
      </c>
      <c r="AM34" s="32">
        <v>20848.37118332872</v>
      </c>
      <c r="AN34" s="32">
        <v>22047.93647193263</v>
      </c>
      <c r="AO34" s="32">
        <v>22551.96767125246</v>
      </c>
      <c r="AP34" s="32">
        <v>21571.71616354549</v>
      </c>
      <c r="AQ34" s="32">
        <v>20998.20986262758</v>
      </c>
      <c r="AR34" s="32">
        <v>20577.006008911856</v>
      </c>
      <c r="AS34" s="32">
        <v>20222.762531479195</v>
      </c>
      <c r="AT34" s="32">
        <v>19787.376241610025</v>
      </c>
      <c r="AU34" s="32">
        <v>19395.949200921776</v>
      </c>
      <c r="AV34" s="32">
        <v>19071.851696450678</v>
      </c>
    </row>
    <row r="35" spans="1:48" x14ac:dyDescent="0.2">
      <c r="A35" s="1"/>
      <c r="B35" s="48" t="s">
        <v>87</v>
      </c>
      <c r="C35" s="32"/>
      <c r="D35" s="32">
        <v>899.524</v>
      </c>
      <c r="E35" s="32">
        <v>878.13400000000001</v>
      </c>
      <c r="F35" s="32">
        <v>778.06799999999998</v>
      </c>
      <c r="G35" s="32">
        <v>857.54600000000005</v>
      </c>
      <c r="H35" s="32">
        <v>751.851</v>
      </c>
      <c r="I35" s="32">
        <v>744.89800000000002</v>
      </c>
      <c r="J35" s="32">
        <v>860.48500000000001</v>
      </c>
      <c r="K35" s="32">
        <v>805.80799999999999</v>
      </c>
      <c r="L35" s="32">
        <v>553.33600000000001</v>
      </c>
      <c r="M35" s="32">
        <v>527.07299999999998</v>
      </c>
      <c r="N35" s="32">
        <v>682.20399999999995</v>
      </c>
      <c r="O35" s="32">
        <v>712.71500000000003</v>
      </c>
      <c r="P35" s="32">
        <v>591.01099999999997</v>
      </c>
      <c r="Q35" s="32">
        <v>613.25699999999995</v>
      </c>
      <c r="R35" s="32">
        <v>761.95299999999997</v>
      </c>
      <c r="S35" s="32">
        <v>762.60900000000004</v>
      </c>
      <c r="T35" s="32">
        <v>728.57799999999997</v>
      </c>
      <c r="U35" s="32">
        <v>749.798</v>
      </c>
      <c r="V35" s="32">
        <v>724.51900000000001</v>
      </c>
      <c r="W35" s="32">
        <v>650.577</v>
      </c>
      <c r="X35" s="32">
        <v>808.12400000000002</v>
      </c>
      <c r="Y35" s="32">
        <v>927.14099999999996</v>
      </c>
      <c r="Z35" s="32">
        <v>861.46900000000005</v>
      </c>
      <c r="AA35" s="32">
        <v>853.71500000000003</v>
      </c>
      <c r="AB35" s="32">
        <v>1031.039</v>
      </c>
      <c r="AC35" s="32">
        <v>783.05200000000002</v>
      </c>
      <c r="AD35" s="32">
        <v>731.44600000000003</v>
      </c>
      <c r="AE35" s="32">
        <v>813.84400000000005</v>
      </c>
      <c r="AF35" s="32">
        <v>774.61300000000006</v>
      </c>
      <c r="AG35" s="32">
        <v>814.48199999999997</v>
      </c>
      <c r="AH35" s="32">
        <v>744.61400000000003</v>
      </c>
      <c r="AI35" s="32">
        <v>1162.049</v>
      </c>
      <c r="AJ35" s="32">
        <v>1091.0650000000001</v>
      </c>
      <c r="AK35" s="32">
        <v>941.98800000000006</v>
      </c>
      <c r="AL35" s="32">
        <v>1015.932</v>
      </c>
      <c r="AM35" s="32">
        <v>1038.1538257817244</v>
      </c>
      <c r="AN35" s="32">
        <v>1084.817329789352</v>
      </c>
      <c r="AO35" s="32">
        <v>1129.7204751216004</v>
      </c>
      <c r="AP35" s="32">
        <v>1144.5118730942195</v>
      </c>
      <c r="AQ35" s="32">
        <v>1161.7921176249129</v>
      </c>
      <c r="AR35" s="32">
        <v>1180.2705834868361</v>
      </c>
      <c r="AS35" s="32">
        <v>1195.1354572612781</v>
      </c>
      <c r="AT35" s="32">
        <v>1211.1585439386488</v>
      </c>
      <c r="AU35" s="32">
        <v>1227.0227610151187</v>
      </c>
      <c r="AV35" s="32">
        <v>1242.0873458960884</v>
      </c>
    </row>
    <row r="36" spans="1:48" x14ac:dyDescent="0.2">
      <c r="A36" s="1"/>
      <c r="B36" s="48" t="s">
        <v>88</v>
      </c>
      <c r="C36" s="32"/>
      <c r="D36" s="32">
        <v>171.61</v>
      </c>
      <c r="E36" s="32">
        <v>144.41999999999999</v>
      </c>
      <c r="F36" s="32">
        <v>150.57</v>
      </c>
      <c r="G36" s="32">
        <v>136.25</v>
      </c>
      <c r="H36" s="32">
        <v>138.24</v>
      </c>
      <c r="I36" s="32">
        <v>133.125</v>
      </c>
      <c r="J36" s="32">
        <v>147.6</v>
      </c>
      <c r="K36" s="32">
        <v>133.97999999999999</v>
      </c>
      <c r="L36" s="32">
        <v>155.53</v>
      </c>
      <c r="M36" s="32">
        <v>150.88399999999999</v>
      </c>
      <c r="N36" s="32">
        <v>145.31399999999999</v>
      </c>
      <c r="O36" s="32">
        <v>168.48400000000001</v>
      </c>
      <c r="P36" s="32">
        <v>144.25</v>
      </c>
      <c r="Q36" s="32">
        <v>145.21</v>
      </c>
      <c r="R36" s="32">
        <v>168.15600000000001</v>
      </c>
      <c r="S36" s="32">
        <v>164.16399999999999</v>
      </c>
      <c r="T36" s="32">
        <v>148.33799999999999</v>
      </c>
      <c r="U36" s="32">
        <v>200.22</v>
      </c>
      <c r="V36" s="32">
        <v>202.98599999999999</v>
      </c>
      <c r="W36" s="32">
        <v>159.46</v>
      </c>
      <c r="X36" s="32">
        <v>200.68</v>
      </c>
      <c r="Y36" s="32">
        <v>248.358</v>
      </c>
      <c r="Z36" s="32">
        <v>231.084</v>
      </c>
      <c r="AA36" s="32">
        <v>242.97</v>
      </c>
      <c r="AB36" s="32">
        <v>297</v>
      </c>
      <c r="AC36" s="32">
        <v>231.22200000000001</v>
      </c>
      <c r="AD36" s="32">
        <v>235.24799999999999</v>
      </c>
      <c r="AE36" s="32">
        <v>261.71600000000001</v>
      </c>
      <c r="AF36" s="32">
        <v>232.14599999999999</v>
      </c>
      <c r="AG36" s="32">
        <v>257.96800000000002</v>
      </c>
      <c r="AH36" s="32">
        <v>264.44600000000003</v>
      </c>
      <c r="AI36" s="32">
        <v>262.14499999999998</v>
      </c>
      <c r="AJ36" s="32">
        <v>356.73</v>
      </c>
      <c r="AK36" s="32">
        <v>267</v>
      </c>
      <c r="AL36" s="32">
        <v>285.66000000000003</v>
      </c>
      <c r="AM36" s="32">
        <v>272.51230601514322</v>
      </c>
      <c r="AN36" s="32">
        <v>279.32821013455089</v>
      </c>
      <c r="AO36" s="32">
        <v>271.71364796536335</v>
      </c>
      <c r="AP36" s="32">
        <v>269.50047277095956</v>
      </c>
      <c r="AQ36" s="32">
        <v>274.27313972586785</v>
      </c>
      <c r="AR36" s="32">
        <v>281.64121096377858</v>
      </c>
      <c r="AS36" s="32">
        <v>287.94800978361093</v>
      </c>
      <c r="AT36" s="32">
        <v>295.50786623351087</v>
      </c>
      <c r="AU36" s="32">
        <v>303.82415274403064</v>
      </c>
      <c r="AV36" s="32">
        <v>312.05694134732482</v>
      </c>
    </row>
    <row r="37" spans="1:48" x14ac:dyDescent="0.2">
      <c r="A37" s="1"/>
      <c r="B37" s="33" t="s">
        <v>89</v>
      </c>
      <c r="C37" s="32"/>
      <c r="D37" s="32">
        <v>73.034000000000006</v>
      </c>
      <c r="E37" s="32">
        <v>78.081999999999994</v>
      </c>
      <c r="F37" s="32">
        <v>74.792000000000002</v>
      </c>
      <c r="G37" s="32">
        <v>99.989000000000004</v>
      </c>
      <c r="H37" s="32">
        <v>89.561000000000007</v>
      </c>
      <c r="I37" s="32">
        <v>103.67700000000001</v>
      </c>
      <c r="J37" s="32">
        <v>139.786</v>
      </c>
      <c r="K37" s="32">
        <v>135.03299999999999</v>
      </c>
      <c r="L37" s="32">
        <v>120.958</v>
      </c>
      <c r="M37" s="32">
        <v>120.932</v>
      </c>
      <c r="N37" s="32">
        <v>120.17700000000001</v>
      </c>
      <c r="O37" s="32">
        <v>122.538</v>
      </c>
      <c r="P37" s="32">
        <v>111.60299999999999</v>
      </c>
      <c r="Q37" s="32">
        <v>169.52199999999999</v>
      </c>
      <c r="R37" s="32">
        <v>171.57</v>
      </c>
      <c r="S37" s="32">
        <v>118.172</v>
      </c>
      <c r="T37" s="32">
        <v>137.52199999999999</v>
      </c>
      <c r="U37" s="32">
        <v>229.827</v>
      </c>
      <c r="V37" s="32">
        <v>246.97900000000001</v>
      </c>
      <c r="W37" s="32">
        <v>167.363</v>
      </c>
      <c r="X37" s="32">
        <v>176.54599999999999</v>
      </c>
      <c r="Y37" s="32">
        <v>194.73099999999999</v>
      </c>
      <c r="Z37" s="32">
        <v>212.65</v>
      </c>
      <c r="AA37" s="32">
        <v>228.36199999999999</v>
      </c>
      <c r="AB37" s="32">
        <v>273.154</v>
      </c>
      <c r="AC37" s="32">
        <v>311.72699999999998</v>
      </c>
      <c r="AD37" s="32">
        <v>127.85899999999999</v>
      </c>
      <c r="AE37" s="32">
        <v>159.95400000000001</v>
      </c>
      <c r="AF37" s="32">
        <v>272.99299999999999</v>
      </c>
      <c r="AG37" s="32">
        <v>247.239</v>
      </c>
      <c r="AH37" s="32">
        <v>285.245</v>
      </c>
      <c r="AI37" s="32">
        <v>389.428</v>
      </c>
      <c r="AJ37" s="32">
        <v>782.12400000000002</v>
      </c>
      <c r="AK37" s="32">
        <v>678.94500000000005</v>
      </c>
      <c r="AL37" s="32">
        <v>872.33900000000006</v>
      </c>
      <c r="AM37" s="32">
        <v>1030.1652842714664</v>
      </c>
      <c r="AN37" s="32">
        <v>817.17569587366449</v>
      </c>
      <c r="AO37" s="32">
        <v>788.53442690327449</v>
      </c>
      <c r="AP37" s="32">
        <v>820.20988184904309</v>
      </c>
      <c r="AQ37" s="32">
        <v>829.48815318950949</v>
      </c>
      <c r="AR37" s="32">
        <v>840.97457899220933</v>
      </c>
      <c r="AS37" s="32">
        <v>852.63785672346955</v>
      </c>
      <c r="AT37" s="32">
        <v>868.29728605591083</v>
      </c>
      <c r="AU37" s="32">
        <v>885.72004691697873</v>
      </c>
      <c r="AV37" s="32">
        <v>901.59019072202727</v>
      </c>
    </row>
    <row r="38" spans="1:48" x14ac:dyDescent="0.2">
      <c r="A38" s="1"/>
      <c r="B38" s="33" t="s">
        <v>262</v>
      </c>
      <c r="C38" s="32"/>
      <c r="D38" s="32">
        <v>7.2220000000000004</v>
      </c>
      <c r="E38" s="32">
        <v>5.5439999999999996</v>
      </c>
      <c r="F38" s="32">
        <v>5.52</v>
      </c>
      <c r="G38" s="32">
        <v>6.141</v>
      </c>
      <c r="H38" s="32">
        <v>6.5519999999999996</v>
      </c>
      <c r="I38" s="32">
        <v>6.6959999999999997</v>
      </c>
      <c r="J38" s="32">
        <v>4.7880000000000003</v>
      </c>
      <c r="K38" s="32">
        <v>3.0750000000000002</v>
      </c>
      <c r="L38" s="32">
        <v>2.8079999999999998</v>
      </c>
      <c r="M38" s="32">
        <v>5.4020000000000001</v>
      </c>
      <c r="N38" s="32">
        <v>6.27</v>
      </c>
      <c r="O38" s="32">
        <v>7.02</v>
      </c>
      <c r="P38" s="32">
        <v>6.21</v>
      </c>
      <c r="Q38" s="32">
        <v>7.98</v>
      </c>
      <c r="R38" s="32">
        <v>11.43</v>
      </c>
      <c r="S38" s="32">
        <v>12.231999999999999</v>
      </c>
      <c r="T38" s="32">
        <v>11.321999999999999</v>
      </c>
      <c r="U38" s="32">
        <v>12.33</v>
      </c>
      <c r="V38" s="32">
        <v>11.958</v>
      </c>
      <c r="W38" s="32">
        <v>11.023999999999999</v>
      </c>
      <c r="X38" s="32">
        <v>11.868</v>
      </c>
      <c r="Y38" s="32">
        <v>11.734</v>
      </c>
      <c r="Z38" s="32">
        <v>14.122</v>
      </c>
      <c r="AA38" s="32">
        <v>18.41</v>
      </c>
      <c r="AB38" s="32">
        <v>20.568000000000001</v>
      </c>
      <c r="AC38" s="32">
        <v>19.103999999999999</v>
      </c>
      <c r="AD38" s="32">
        <v>17.873000000000001</v>
      </c>
      <c r="AE38" s="32">
        <v>22.065999999999999</v>
      </c>
      <c r="AF38" s="32">
        <v>76.539000000000001</v>
      </c>
      <c r="AG38" s="32">
        <v>110.875</v>
      </c>
      <c r="AH38" s="32">
        <v>124.60299999999999</v>
      </c>
      <c r="AI38" s="32">
        <v>225.834</v>
      </c>
      <c r="AJ38" s="32">
        <v>447.87900000000002</v>
      </c>
      <c r="AK38" s="32">
        <v>359.911</v>
      </c>
      <c r="AL38" s="32">
        <v>396.98599999999999</v>
      </c>
      <c r="AM38" s="32">
        <v>420.03920303654183</v>
      </c>
      <c r="AN38" s="32">
        <v>430.47144792932085</v>
      </c>
      <c r="AO38" s="32">
        <v>441.54904169693339</v>
      </c>
      <c r="AP38" s="32">
        <v>455.14964134834662</v>
      </c>
      <c r="AQ38" s="32">
        <v>469.5966172954615</v>
      </c>
      <c r="AR38" s="32">
        <v>484.43283359707266</v>
      </c>
      <c r="AS38" s="32">
        <v>499.76379417393696</v>
      </c>
      <c r="AT38" s="32">
        <v>516.39200435314001</v>
      </c>
      <c r="AU38" s="32">
        <v>533.45326159153228</v>
      </c>
      <c r="AV38" s="32">
        <v>549.79553297921973</v>
      </c>
    </row>
    <row r="39" spans="1:48" x14ac:dyDescent="0.2">
      <c r="A39" s="1"/>
      <c r="B39" s="48" t="s">
        <v>90</v>
      </c>
      <c r="C39" s="32"/>
      <c r="D39" s="32">
        <v>50.384</v>
      </c>
      <c r="E39" s="32">
        <v>57.05</v>
      </c>
      <c r="F39" s="32">
        <v>53.31</v>
      </c>
      <c r="G39" s="32">
        <v>72.634</v>
      </c>
      <c r="H39" s="32">
        <v>60.81</v>
      </c>
      <c r="I39" s="32">
        <v>74.701999999999998</v>
      </c>
      <c r="J39" s="32">
        <v>109.247</v>
      </c>
      <c r="K39" s="32">
        <v>106.99000000000001</v>
      </c>
      <c r="L39" s="32">
        <v>97.415999999999997</v>
      </c>
      <c r="M39" s="32">
        <v>93.385000000000005</v>
      </c>
      <c r="N39" s="32">
        <v>93.718999999999994</v>
      </c>
      <c r="O39" s="32">
        <v>95.531999999999996</v>
      </c>
      <c r="P39" s="32">
        <v>84.596000000000004</v>
      </c>
      <c r="Q39" s="32">
        <v>139.458</v>
      </c>
      <c r="R39" s="32">
        <v>138.851</v>
      </c>
      <c r="S39" s="32">
        <v>82.989000000000004</v>
      </c>
      <c r="T39" s="32">
        <v>96.358000000000004</v>
      </c>
      <c r="U39" s="32">
        <v>185.09200000000001</v>
      </c>
      <c r="V39" s="32">
        <v>225.24199999999999</v>
      </c>
      <c r="W39" s="32">
        <v>146.85900000000001</v>
      </c>
      <c r="X39" s="32">
        <v>152.857</v>
      </c>
      <c r="Y39" s="32">
        <v>169.83699999999999</v>
      </c>
      <c r="Z39" s="32">
        <v>180.83799999999999</v>
      </c>
      <c r="AA39" s="32">
        <v>197.262</v>
      </c>
      <c r="AB39" s="32">
        <v>240.46100000000001</v>
      </c>
      <c r="AC39" s="32">
        <v>281.14699999999999</v>
      </c>
      <c r="AD39" s="32">
        <v>99.772999999999996</v>
      </c>
      <c r="AE39" s="32">
        <v>130.91200000000001</v>
      </c>
      <c r="AF39" s="32">
        <v>190.68700000000001</v>
      </c>
      <c r="AG39" s="32">
        <v>130.05699999999999</v>
      </c>
      <c r="AH39" s="32">
        <v>153.857</v>
      </c>
      <c r="AI39" s="32">
        <v>155.41300000000001</v>
      </c>
      <c r="AJ39" s="32">
        <v>324.12299999999999</v>
      </c>
      <c r="AK39" s="32">
        <v>310.00200000000001</v>
      </c>
      <c r="AL39" s="32">
        <v>470.447</v>
      </c>
      <c r="AM39" s="32">
        <v>603.68460089160317</v>
      </c>
      <c r="AN39" s="32">
        <v>380.39895351902987</v>
      </c>
      <c r="AO39" s="32">
        <v>340.8598904378681</v>
      </c>
      <c r="AP39" s="32">
        <v>359.06255840303294</v>
      </c>
      <c r="AQ39" s="32">
        <v>353.97962714847301</v>
      </c>
      <c r="AR39" s="32">
        <v>350.71342305534876</v>
      </c>
      <c r="AS39" s="32">
        <v>347.13302642844292</v>
      </c>
      <c r="AT39" s="32">
        <v>346.23445295792328</v>
      </c>
      <c r="AU39" s="32">
        <v>346.65409496405147</v>
      </c>
      <c r="AV39" s="32">
        <v>346.24381516430083</v>
      </c>
    </row>
    <row r="40" spans="1:48" x14ac:dyDescent="0.2">
      <c r="A40" s="1"/>
      <c r="B40" s="48" t="s">
        <v>91</v>
      </c>
      <c r="C40" s="32"/>
      <c r="D40" s="32">
        <v>13.694000000000001</v>
      </c>
      <c r="E40" s="32">
        <v>13.711</v>
      </c>
      <c r="F40" s="32">
        <v>13.292999999999999</v>
      </c>
      <c r="G40" s="32">
        <v>17.548999999999999</v>
      </c>
      <c r="H40" s="32">
        <v>0</v>
      </c>
      <c r="I40" s="32">
        <v>0</v>
      </c>
      <c r="J40" s="32">
        <v>0</v>
      </c>
      <c r="K40" s="32">
        <v>0</v>
      </c>
      <c r="L40" s="32">
        <v>0</v>
      </c>
      <c r="M40" s="32">
        <v>0</v>
      </c>
      <c r="N40" s="32">
        <v>0</v>
      </c>
      <c r="O40" s="32">
        <v>0</v>
      </c>
      <c r="P40" s="32">
        <v>0</v>
      </c>
      <c r="Q40" s="32">
        <v>0</v>
      </c>
      <c r="R40" s="32">
        <v>0</v>
      </c>
      <c r="S40" s="32">
        <v>0</v>
      </c>
      <c r="T40" s="32">
        <v>0</v>
      </c>
      <c r="U40" s="32">
        <v>0</v>
      </c>
      <c r="V40" s="32">
        <v>9.7579999999999991</v>
      </c>
      <c r="W40" s="32">
        <v>9.4619999999999997</v>
      </c>
      <c r="X40" s="32">
        <v>11.803000000000001</v>
      </c>
      <c r="Y40" s="32">
        <v>13.14</v>
      </c>
      <c r="Z40" s="32">
        <v>17.670999999999999</v>
      </c>
      <c r="AA40" s="32">
        <v>12.670999999999999</v>
      </c>
      <c r="AB40" s="32">
        <v>12.108000000000001</v>
      </c>
      <c r="AC40" s="32">
        <v>11.462999999999999</v>
      </c>
      <c r="AD40" s="32">
        <v>10.201000000000001</v>
      </c>
      <c r="AE40" s="32">
        <v>6.9160000000000004</v>
      </c>
      <c r="AF40" s="32">
        <v>5.7389999999999999</v>
      </c>
      <c r="AG40" s="32">
        <v>6.2279999999999998</v>
      </c>
      <c r="AH40" s="32">
        <v>6.7060000000000004</v>
      </c>
      <c r="AI40" s="32">
        <v>8.0570000000000004</v>
      </c>
      <c r="AJ40" s="32">
        <v>9.82</v>
      </c>
      <c r="AK40" s="32">
        <v>8.9030000000000005</v>
      </c>
      <c r="AL40" s="32">
        <v>4.8360000000000003</v>
      </c>
      <c r="AM40" s="32">
        <v>6.4244823114395615</v>
      </c>
      <c r="AN40" s="32">
        <v>6.3052944253137486</v>
      </c>
      <c r="AO40" s="32">
        <v>6.1254947684729721</v>
      </c>
      <c r="AP40" s="32">
        <v>5.9976820976635175</v>
      </c>
      <c r="AQ40" s="32">
        <v>5.9119087455750616</v>
      </c>
      <c r="AR40" s="32">
        <v>5.8283223397878956</v>
      </c>
      <c r="AS40" s="32">
        <v>5.7410361210897296</v>
      </c>
      <c r="AT40" s="32">
        <v>5.6708287448475438</v>
      </c>
      <c r="AU40" s="32">
        <v>5.6126903613950834</v>
      </c>
      <c r="AV40" s="32">
        <v>5.550842578506721</v>
      </c>
    </row>
    <row r="41" spans="1:48" x14ac:dyDescent="0.2">
      <c r="A41" s="1"/>
      <c r="B41" s="48" t="s">
        <v>92</v>
      </c>
      <c r="C41" s="32"/>
      <c r="D41" s="32">
        <v>1.7340000000000089</v>
      </c>
      <c r="E41" s="32">
        <v>1.777000000000001</v>
      </c>
      <c r="F41" s="32">
        <v>2.6689999999999969</v>
      </c>
      <c r="G41" s="32">
        <v>3.6650000000000063</v>
      </c>
      <c r="H41" s="32">
        <v>22.199000000000012</v>
      </c>
      <c r="I41" s="32">
        <v>22.279000000000011</v>
      </c>
      <c r="J41" s="32">
        <v>25.751000000000005</v>
      </c>
      <c r="K41" s="32">
        <v>24.967999999999975</v>
      </c>
      <c r="L41" s="32">
        <v>20.734000000000009</v>
      </c>
      <c r="M41" s="32">
        <v>22.144999999999996</v>
      </c>
      <c r="N41" s="32">
        <v>20.188000000000017</v>
      </c>
      <c r="O41" s="32">
        <v>19.986000000000004</v>
      </c>
      <c r="P41" s="32">
        <v>20.796999999999997</v>
      </c>
      <c r="Q41" s="32">
        <v>22.084000000000003</v>
      </c>
      <c r="R41" s="32">
        <v>21.288999999999987</v>
      </c>
      <c r="S41" s="32">
        <v>22.950999999999993</v>
      </c>
      <c r="T41" s="32">
        <v>29.841999999999985</v>
      </c>
      <c r="U41" s="32">
        <v>32.404999999999973</v>
      </c>
      <c r="V41" s="32">
        <v>2.1000000000015007E-2</v>
      </c>
      <c r="W41" s="32">
        <v>1.8000000000000682E-2</v>
      </c>
      <c r="X41" s="32">
        <v>1.8000000000000682E-2</v>
      </c>
      <c r="Y41" s="32">
        <v>2.0000000000010232E-2</v>
      </c>
      <c r="Z41" s="32">
        <v>1.9000000000005457E-2</v>
      </c>
      <c r="AA41" s="32">
        <v>1.9000000000005457E-2</v>
      </c>
      <c r="AB41" s="32">
        <v>1.6999999999995907E-2</v>
      </c>
      <c r="AC41" s="32">
        <v>1.2999999999976808E-2</v>
      </c>
      <c r="AD41" s="32">
        <v>1.2000000000000455E-2</v>
      </c>
      <c r="AE41" s="32">
        <v>6.0000000000002274E-2</v>
      </c>
      <c r="AF41" s="32">
        <v>2.7999999999963165E-2</v>
      </c>
      <c r="AG41" s="32">
        <v>7.9000000000036152E-2</v>
      </c>
      <c r="AH41" s="32">
        <v>7.9000000000007731E-2</v>
      </c>
      <c r="AI41" s="32">
        <v>0.12400000000002365</v>
      </c>
      <c r="AJ41" s="32">
        <v>0.30200000000002092</v>
      </c>
      <c r="AK41" s="32">
        <v>0.1290000000000191</v>
      </c>
      <c r="AL41" s="32">
        <v>7.0000000000050022E-2</v>
      </c>
      <c r="AM41" s="32">
        <v>1.6998031881686693E-2</v>
      </c>
      <c r="AN41" s="32">
        <v>0</v>
      </c>
      <c r="AO41" s="32">
        <v>0</v>
      </c>
      <c r="AP41" s="32">
        <v>0</v>
      </c>
      <c r="AQ41" s="32">
        <v>0</v>
      </c>
      <c r="AR41" s="32">
        <v>0</v>
      </c>
      <c r="AS41" s="32">
        <v>0</v>
      </c>
      <c r="AT41" s="32">
        <v>0</v>
      </c>
      <c r="AU41" s="32">
        <v>0</v>
      </c>
      <c r="AV41" s="32">
        <v>0</v>
      </c>
    </row>
    <row r="42" spans="1:48" x14ac:dyDescent="0.2">
      <c r="A42" s="1"/>
      <c r="B42" s="33" t="s">
        <v>93</v>
      </c>
      <c r="C42" s="32"/>
      <c r="D42" s="32">
        <v>43.707999999999842</v>
      </c>
      <c r="E42" s="32">
        <v>41.684000000000623</v>
      </c>
      <c r="F42" s="32">
        <v>42.803999999999263</v>
      </c>
      <c r="G42" s="32">
        <v>42.347000000000236</v>
      </c>
      <c r="H42" s="32">
        <v>31.374000000000166</v>
      </c>
      <c r="I42" s="32">
        <v>27.540000000000546</v>
      </c>
      <c r="J42" s="32">
        <v>23.926000000000812</v>
      </c>
      <c r="K42" s="32">
        <v>17.121000000000038</v>
      </c>
      <c r="L42" s="32">
        <v>17.901000000000124</v>
      </c>
      <c r="M42" s="32">
        <v>16.689000000000121</v>
      </c>
      <c r="N42" s="32">
        <v>16.893000000000015</v>
      </c>
      <c r="O42" s="32">
        <v>18.907000000000082</v>
      </c>
      <c r="P42" s="32">
        <v>25.841999999999715</v>
      </c>
      <c r="Q42" s="32">
        <v>28.296000000000248</v>
      </c>
      <c r="R42" s="32">
        <v>30.051000000000045</v>
      </c>
      <c r="S42" s="32">
        <v>29.020999999999987</v>
      </c>
      <c r="T42" s="32">
        <v>31.527999999999935</v>
      </c>
      <c r="U42" s="32">
        <v>34.035999999999603</v>
      </c>
      <c r="V42" s="32">
        <v>58.129000000000048</v>
      </c>
      <c r="W42" s="32">
        <v>68.729999999999876</v>
      </c>
      <c r="X42" s="32">
        <v>64.012999999999579</v>
      </c>
      <c r="Y42" s="32">
        <v>72.738000000001136</v>
      </c>
      <c r="Z42" s="32">
        <v>71.306000000000864</v>
      </c>
      <c r="AA42" s="32">
        <v>69.774999999999949</v>
      </c>
      <c r="AB42" s="32">
        <v>67.295000000000528</v>
      </c>
      <c r="AC42" s="32">
        <v>63.087000000000103</v>
      </c>
      <c r="AD42" s="32">
        <v>59.566000000000699</v>
      </c>
      <c r="AE42" s="32">
        <v>58.343000000000814</v>
      </c>
      <c r="AF42" s="32">
        <v>56.680000000001371</v>
      </c>
      <c r="AG42" s="32">
        <v>55.425999999999789</v>
      </c>
      <c r="AH42" s="32">
        <v>56.357999999999038</v>
      </c>
      <c r="AI42" s="32">
        <v>61.240000000000123</v>
      </c>
      <c r="AJ42" s="32">
        <v>66.233000000001311</v>
      </c>
      <c r="AK42" s="32">
        <v>68.163000000000125</v>
      </c>
      <c r="AL42" s="32">
        <v>70.122000000002686</v>
      </c>
      <c r="AM42" s="32">
        <v>75.44571719652339</v>
      </c>
      <c r="AN42" s="32">
        <v>77.147666996466896</v>
      </c>
      <c r="AO42" s="32">
        <v>78.004692835650275</v>
      </c>
      <c r="AP42" s="32">
        <v>76.466564394601505</v>
      </c>
      <c r="AQ42" s="32">
        <v>75.56563296503171</v>
      </c>
      <c r="AR42" s="32">
        <v>74.921184834843231</v>
      </c>
      <c r="AS42" s="32">
        <v>74.381372726354527</v>
      </c>
      <c r="AT42" s="32">
        <v>73.71639258007832</v>
      </c>
      <c r="AU42" s="32">
        <v>73.126464898603871</v>
      </c>
      <c r="AV42" s="32">
        <v>72.643567689938635</v>
      </c>
    </row>
    <row r="43" spans="1:48" ht="16" thickBot="1" x14ac:dyDescent="0.25">
      <c r="A43" s="1"/>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row>
  </sheetData>
  <sheetProtection sheet="1" objects="1" scenarios="1"/>
  <hyperlinks>
    <hyperlink ref="A1" location="TOC!A1" display="TOC" xr:uid="{E7EA7CA8-F4E9-4362-A9EE-0DF8580BA58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8BA73-A7DF-4BFB-A601-20DE83061656}">
  <dimension ref="A1:AV78"/>
  <sheetViews>
    <sheetView zoomScaleNormal="100" workbookViewId="0">
      <pane xSplit="3" ySplit="2" topLeftCell="AJ3" activePane="bottomRight" state="frozen"/>
      <selection activeCell="AT1" sqref="AT1:AU2"/>
      <selection pane="topRight" activeCell="AT1" sqref="AT1:AU2"/>
      <selection pane="bottomLeft" activeCell="AT1" sqref="AT1:AU2"/>
      <selection pane="bottomRight" activeCell="A3" sqref="A3"/>
    </sheetView>
  </sheetViews>
  <sheetFormatPr baseColWidth="10" defaultColWidth="8.6640625" defaultRowHeight="15" x14ac:dyDescent="0.2"/>
  <cols>
    <col min="1" max="1" width="8.6640625" style="2"/>
    <col min="2" max="2" width="52.1640625" style="2" customWidth="1"/>
    <col min="3" max="3" width="16" style="2" bestFit="1" customWidth="1"/>
    <col min="4" max="35" width="11.5" style="2" customWidth="1"/>
    <col min="36" max="48" width="10.5" style="2" bestFit="1" customWidth="1"/>
    <col min="49" max="16384" width="8.6640625" style="2"/>
  </cols>
  <sheetData>
    <row r="1" spans="1:48" x14ac:dyDescent="0.2">
      <c r="A1" s="68" t="s">
        <v>6</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row>
    <row r="2" spans="1:48" x14ac:dyDescent="0.2">
      <c r="B2" s="15" t="str">
        <f>+TOC!A90&amp;" Direct Government Payments and Programs"</f>
        <v>Nebraska Direct Government Payments and Programs</v>
      </c>
      <c r="C2" s="16"/>
      <c r="D2" s="15">
        <v>1990</v>
      </c>
      <c r="E2" s="15">
        <v>1991</v>
      </c>
      <c r="F2" s="15">
        <v>1992</v>
      </c>
      <c r="G2" s="15">
        <v>1993</v>
      </c>
      <c r="H2" s="15">
        <v>1994</v>
      </c>
      <c r="I2" s="15">
        <v>1995</v>
      </c>
      <c r="J2" s="15">
        <v>1996</v>
      </c>
      <c r="K2" s="15">
        <v>1997</v>
      </c>
      <c r="L2" s="15">
        <v>1998</v>
      </c>
      <c r="M2" s="15">
        <v>1999</v>
      </c>
      <c r="N2" s="15">
        <v>2000</v>
      </c>
      <c r="O2" s="15">
        <v>2001</v>
      </c>
      <c r="P2" s="15">
        <v>2002</v>
      </c>
      <c r="Q2" s="15">
        <v>2003</v>
      </c>
      <c r="R2" s="15">
        <v>2004</v>
      </c>
      <c r="S2" s="15">
        <v>2005</v>
      </c>
      <c r="T2" s="15">
        <v>2006</v>
      </c>
      <c r="U2" s="15">
        <v>2007</v>
      </c>
      <c r="V2" s="15">
        <v>2008</v>
      </c>
      <c r="W2" s="15">
        <v>2009</v>
      </c>
      <c r="X2" s="15">
        <v>2010</v>
      </c>
      <c r="Y2" s="15">
        <v>2011</v>
      </c>
      <c r="Z2" s="15">
        <v>2012</v>
      </c>
      <c r="AA2" s="15">
        <v>2013</v>
      </c>
      <c r="AB2" s="15">
        <v>2014</v>
      </c>
      <c r="AC2" s="15">
        <v>2015</v>
      </c>
      <c r="AD2" s="15">
        <v>2016</v>
      </c>
      <c r="AE2" s="15">
        <v>2017</v>
      </c>
      <c r="AF2" s="15">
        <v>2018</v>
      </c>
      <c r="AG2" s="15">
        <v>2019</v>
      </c>
      <c r="AH2" s="15">
        <v>2020</v>
      </c>
      <c r="AI2" s="15">
        <v>2021</v>
      </c>
      <c r="AJ2" s="15">
        <v>2022</v>
      </c>
      <c r="AK2" s="15">
        <v>2023</v>
      </c>
      <c r="AL2" s="15">
        <v>2024</v>
      </c>
      <c r="AM2" s="15">
        <v>2025</v>
      </c>
      <c r="AN2" s="15">
        <v>2026</v>
      </c>
      <c r="AO2" s="15">
        <v>2027</v>
      </c>
      <c r="AP2" s="15">
        <v>2028</v>
      </c>
      <c r="AQ2" s="15">
        <v>2029</v>
      </c>
      <c r="AR2" s="15">
        <v>2030</v>
      </c>
      <c r="AS2" s="15">
        <v>2031</v>
      </c>
      <c r="AT2" s="15">
        <v>2032</v>
      </c>
      <c r="AU2" s="15">
        <v>2033</v>
      </c>
      <c r="AV2" s="15">
        <v>2034</v>
      </c>
    </row>
    <row r="3" spans="1:48" x14ac:dyDescent="0.2">
      <c r="A3" s="1"/>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row>
    <row r="4" spans="1:48" x14ac:dyDescent="0.2">
      <c r="A4" s="1"/>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row>
    <row r="5" spans="1:48" x14ac:dyDescent="0.2">
      <c r="A5" s="1"/>
      <c r="B5" s="15" t="str">
        <f>+TOC!A90&amp;" Direct Government Payments"</f>
        <v>Nebraska Direct Government Payments</v>
      </c>
      <c r="C5" s="16"/>
      <c r="D5" s="15">
        <v>1990</v>
      </c>
      <c r="E5" s="15">
        <v>1991</v>
      </c>
      <c r="F5" s="15">
        <v>1992</v>
      </c>
      <c r="G5" s="15">
        <v>1993</v>
      </c>
      <c r="H5" s="15">
        <v>1994</v>
      </c>
      <c r="I5" s="15">
        <v>1995</v>
      </c>
      <c r="J5" s="15">
        <v>1996</v>
      </c>
      <c r="K5" s="15">
        <v>1997</v>
      </c>
      <c r="L5" s="15">
        <v>1998</v>
      </c>
      <c r="M5" s="15">
        <v>1999</v>
      </c>
      <c r="N5" s="15">
        <v>2000</v>
      </c>
      <c r="O5" s="15">
        <v>2001</v>
      </c>
      <c r="P5" s="15">
        <v>2002</v>
      </c>
      <c r="Q5" s="15">
        <v>2003</v>
      </c>
      <c r="R5" s="15">
        <v>2004</v>
      </c>
      <c r="S5" s="15">
        <v>2005</v>
      </c>
      <c r="T5" s="15">
        <v>2006</v>
      </c>
      <c r="U5" s="15">
        <v>2007</v>
      </c>
      <c r="V5" s="15">
        <v>2008</v>
      </c>
      <c r="W5" s="15">
        <v>2009</v>
      </c>
      <c r="X5" s="15">
        <v>2010</v>
      </c>
      <c r="Y5" s="15">
        <v>2011</v>
      </c>
      <c r="Z5" s="15">
        <v>2012</v>
      </c>
      <c r="AA5" s="15">
        <v>2013</v>
      </c>
      <c r="AB5" s="15">
        <v>2014</v>
      </c>
      <c r="AC5" s="15">
        <v>2015</v>
      </c>
      <c r="AD5" s="15">
        <v>2016</v>
      </c>
      <c r="AE5" s="15">
        <v>2017</v>
      </c>
      <c r="AF5" s="15">
        <v>2018</v>
      </c>
      <c r="AG5" s="15">
        <v>2019</v>
      </c>
      <c r="AH5" s="15">
        <v>2020</v>
      </c>
      <c r="AI5" s="15">
        <v>2021</v>
      </c>
      <c r="AJ5" s="15">
        <v>2022</v>
      </c>
      <c r="AK5" s="15">
        <v>2023</v>
      </c>
      <c r="AL5" s="15">
        <v>2024</v>
      </c>
      <c r="AM5" s="15">
        <v>2025</v>
      </c>
      <c r="AN5" s="15">
        <v>2026</v>
      </c>
      <c r="AO5" s="15">
        <v>2027</v>
      </c>
      <c r="AP5" s="15">
        <v>2028</v>
      </c>
      <c r="AQ5" s="15">
        <v>2029</v>
      </c>
      <c r="AR5" s="15">
        <v>2030</v>
      </c>
      <c r="AS5" s="15">
        <v>2031</v>
      </c>
      <c r="AT5" s="15">
        <v>2032</v>
      </c>
      <c r="AU5" s="15">
        <v>2033</v>
      </c>
      <c r="AV5" s="15">
        <v>2034</v>
      </c>
    </row>
    <row r="6" spans="1:48" ht="16" thickBot="1" x14ac:dyDescent="0.25">
      <c r="A6" s="1"/>
      <c r="B6" s="19"/>
      <c r="C6" s="20"/>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row>
    <row r="7" spans="1:48" x14ac:dyDescent="0.2">
      <c r="A7" s="1"/>
      <c r="B7" s="30" t="s">
        <v>77</v>
      </c>
      <c r="C7" s="3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x14ac:dyDescent="0.2">
      <c r="A8" s="1"/>
      <c r="B8" s="46" t="s">
        <v>94</v>
      </c>
      <c r="C8" s="49"/>
      <c r="D8" s="35">
        <v>624.64599999999996</v>
      </c>
      <c r="E8" s="35">
        <v>490.65899999999999</v>
      </c>
      <c r="F8" s="35">
        <v>478.72899999999998</v>
      </c>
      <c r="G8" s="35">
        <v>806.27300000000002</v>
      </c>
      <c r="H8" s="35">
        <v>348.24599999999998</v>
      </c>
      <c r="I8" s="35">
        <v>507.30200000000002</v>
      </c>
      <c r="J8" s="35">
        <v>388.738</v>
      </c>
      <c r="K8" s="35">
        <v>454.54899999999998</v>
      </c>
      <c r="L8" s="35">
        <v>814.69</v>
      </c>
      <c r="M8" s="35">
        <v>1411.884</v>
      </c>
      <c r="N8" s="35">
        <v>1407.761</v>
      </c>
      <c r="O8" s="35">
        <v>1298.2049999999999</v>
      </c>
      <c r="P8" s="35">
        <v>539.279</v>
      </c>
      <c r="Q8" s="35">
        <v>725.86699999999996</v>
      </c>
      <c r="R8" s="35">
        <v>728.94100000000003</v>
      </c>
      <c r="S8" s="35">
        <v>1420.9849999999999</v>
      </c>
      <c r="T8" s="35">
        <v>812.14099999999996</v>
      </c>
      <c r="U8" s="35">
        <v>463.71800000000002</v>
      </c>
      <c r="V8" s="35">
        <v>518.495</v>
      </c>
      <c r="W8" s="35">
        <v>419.10500000000002</v>
      </c>
      <c r="X8" s="35">
        <v>509.38799999999998</v>
      </c>
      <c r="Y8" s="35">
        <v>470.34800000000001</v>
      </c>
      <c r="Z8" s="35">
        <v>480.334</v>
      </c>
      <c r="AA8" s="35">
        <v>599.73199999999997</v>
      </c>
      <c r="AB8" s="35">
        <v>697.63699999999994</v>
      </c>
      <c r="AC8" s="35">
        <v>795.19799999999998</v>
      </c>
      <c r="AD8" s="35">
        <v>854.25800000000004</v>
      </c>
      <c r="AE8" s="35">
        <v>803.44799999999998</v>
      </c>
      <c r="AF8" s="35">
        <v>686.69299999999998</v>
      </c>
      <c r="AG8" s="35">
        <v>1121.4749999999999</v>
      </c>
      <c r="AH8" s="35">
        <v>2461.299</v>
      </c>
      <c r="AI8" s="35">
        <v>1351.136</v>
      </c>
      <c r="AJ8" s="35">
        <v>558.75800000000004</v>
      </c>
      <c r="AK8" s="35">
        <v>623.92899999999997</v>
      </c>
      <c r="AL8" s="35">
        <v>499.34</v>
      </c>
      <c r="AM8" s="35">
        <v>2219.3744431355803</v>
      </c>
      <c r="AN8" s="35">
        <v>1482.6327847199409</v>
      </c>
      <c r="AO8" s="35">
        <v>1177.1315008333574</v>
      </c>
      <c r="AP8" s="35">
        <v>609.1123689427875</v>
      </c>
      <c r="AQ8" s="35">
        <v>513.39944308890631</v>
      </c>
      <c r="AR8" s="35">
        <v>519.22924825269956</v>
      </c>
      <c r="AS8" s="35">
        <v>533.35112867591181</v>
      </c>
      <c r="AT8" s="35">
        <v>541.25489159862605</v>
      </c>
      <c r="AU8" s="35">
        <v>545.58877310378318</v>
      </c>
      <c r="AV8" s="35">
        <v>547.15346709667904</v>
      </c>
    </row>
    <row r="9" spans="1:48" x14ac:dyDescent="0.2">
      <c r="A9" s="1"/>
      <c r="B9" s="30"/>
      <c r="C9" s="49"/>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row>
    <row r="10" spans="1:48" x14ac:dyDescent="0.2">
      <c r="A10" s="1"/>
      <c r="B10" s="1" t="s">
        <v>95</v>
      </c>
      <c r="C10" s="49"/>
      <c r="D10" s="35">
        <v>0</v>
      </c>
      <c r="E10" s="35">
        <v>0</v>
      </c>
      <c r="F10" s="35">
        <v>0</v>
      </c>
      <c r="G10" s="35">
        <v>0</v>
      </c>
      <c r="H10" s="35">
        <v>0</v>
      </c>
      <c r="I10" s="35">
        <v>0</v>
      </c>
      <c r="J10" s="35">
        <v>0</v>
      </c>
      <c r="K10" s="35">
        <v>0</v>
      </c>
      <c r="L10" s="35">
        <v>0</v>
      </c>
      <c r="M10" s="35">
        <v>0</v>
      </c>
      <c r="N10" s="35">
        <v>0</v>
      </c>
      <c r="O10" s="35">
        <v>0</v>
      </c>
      <c r="P10" s="35">
        <v>0</v>
      </c>
      <c r="Q10" s="35">
        <v>0</v>
      </c>
      <c r="R10" s="35">
        <v>0</v>
      </c>
      <c r="S10" s="35">
        <v>0</v>
      </c>
      <c r="T10" s="35">
        <v>0</v>
      </c>
      <c r="U10" s="35">
        <v>0</v>
      </c>
      <c r="V10" s="35">
        <v>0</v>
      </c>
      <c r="W10" s="35">
        <v>0</v>
      </c>
      <c r="X10" s="35">
        <v>0</v>
      </c>
      <c r="Y10" s="35">
        <v>0</v>
      </c>
      <c r="Z10" s="35">
        <v>0</v>
      </c>
      <c r="AA10" s="35">
        <v>0</v>
      </c>
      <c r="AB10" s="35">
        <v>0</v>
      </c>
      <c r="AC10" s="35">
        <v>0</v>
      </c>
      <c r="AD10" s="35">
        <v>31.805</v>
      </c>
      <c r="AE10" s="35">
        <v>81.412000000000006</v>
      </c>
      <c r="AF10" s="35">
        <v>51.302</v>
      </c>
      <c r="AG10" s="35">
        <v>25.984000000000002</v>
      </c>
      <c r="AH10" s="35">
        <v>230.869</v>
      </c>
      <c r="AI10" s="35">
        <v>26.768999999999998</v>
      </c>
      <c r="AJ10" s="35">
        <v>0.30599999999999999</v>
      </c>
      <c r="AK10" s="35">
        <v>0.126</v>
      </c>
      <c r="AL10" s="35">
        <v>3.5000000000000003E-2</v>
      </c>
      <c r="AM10" s="35">
        <v>3.5158998713805276E-2</v>
      </c>
      <c r="AN10" s="35">
        <v>225.87280787148552</v>
      </c>
      <c r="AO10" s="35">
        <v>681.0377165837964</v>
      </c>
      <c r="AP10" s="35">
        <v>70.08430284964885</v>
      </c>
      <c r="AQ10" s="35">
        <v>70.693467237234429</v>
      </c>
      <c r="AR10" s="35">
        <v>70.663801912009802</v>
      </c>
      <c r="AS10" s="35">
        <v>69.604648325367407</v>
      </c>
      <c r="AT10" s="35">
        <v>72.157007241572714</v>
      </c>
      <c r="AU10" s="35">
        <v>73.354027586606833</v>
      </c>
      <c r="AV10" s="35">
        <v>74.851266029752509</v>
      </c>
    </row>
    <row r="11" spans="1:48" x14ac:dyDescent="0.2">
      <c r="A11" s="1"/>
      <c r="B11" s="1" t="s">
        <v>96</v>
      </c>
      <c r="C11" s="49"/>
      <c r="D11" s="35">
        <v>0</v>
      </c>
      <c r="E11" s="35">
        <v>0</v>
      </c>
      <c r="F11" s="35">
        <v>0</v>
      </c>
      <c r="G11" s="35">
        <v>0</v>
      </c>
      <c r="H11" s="35">
        <v>0</v>
      </c>
      <c r="I11" s="35">
        <v>0</v>
      </c>
      <c r="J11" s="35">
        <v>0</v>
      </c>
      <c r="K11" s="35">
        <v>0</v>
      </c>
      <c r="L11" s="35">
        <v>0</v>
      </c>
      <c r="M11" s="35">
        <v>0</v>
      </c>
      <c r="N11" s="35">
        <v>0</v>
      </c>
      <c r="O11" s="35">
        <v>0</v>
      </c>
      <c r="P11" s="35">
        <v>0</v>
      </c>
      <c r="Q11" s="35">
        <v>0</v>
      </c>
      <c r="R11" s="35">
        <v>0</v>
      </c>
      <c r="S11" s="35">
        <v>0</v>
      </c>
      <c r="T11" s="35">
        <v>0</v>
      </c>
      <c r="U11" s="35">
        <v>0</v>
      </c>
      <c r="V11" s="35">
        <v>0</v>
      </c>
      <c r="W11" s="35">
        <v>0</v>
      </c>
      <c r="X11" s="35">
        <v>0</v>
      </c>
      <c r="Y11" s="35">
        <v>0</v>
      </c>
      <c r="Z11" s="35">
        <v>0</v>
      </c>
      <c r="AA11" s="35">
        <v>0</v>
      </c>
      <c r="AB11" s="35">
        <v>0</v>
      </c>
      <c r="AC11" s="35">
        <v>604.54399999999998</v>
      </c>
      <c r="AD11" s="35">
        <v>659.81100000000004</v>
      </c>
      <c r="AE11" s="35">
        <v>573.52499999999998</v>
      </c>
      <c r="AF11" s="35">
        <v>70.221999999999994</v>
      </c>
      <c r="AG11" s="35">
        <v>16.396000000000001</v>
      </c>
      <c r="AH11" s="35">
        <v>12.942</v>
      </c>
      <c r="AI11" s="35">
        <v>5.4450000000000003</v>
      </c>
      <c r="AJ11" s="35">
        <v>1.7889999999999999</v>
      </c>
      <c r="AK11" s="35">
        <v>18.661999999999999</v>
      </c>
      <c r="AL11" s="35">
        <v>59.506</v>
      </c>
      <c r="AM11" s="35">
        <v>227.24549412817646</v>
      </c>
      <c r="AN11" s="35">
        <v>431.09980689307673</v>
      </c>
      <c r="AO11" s="35">
        <v>190.39249860828443</v>
      </c>
      <c r="AP11" s="35">
        <v>230.72211480179271</v>
      </c>
      <c r="AQ11" s="35">
        <v>129.68181542468673</v>
      </c>
      <c r="AR11" s="35">
        <v>131.59530615105078</v>
      </c>
      <c r="AS11" s="35">
        <v>143.43471764002294</v>
      </c>
      <c r="AT11" s="35">
        <v>146.74927844086901</v>
      </c>
      <c r="AU11" s="35">
        <v>146.94685781398979</v>
      </c>
      <c r="AV11" s="35">
        <v>142.31432668253998</v>
      </c>
    </row>
    <row r="12" spans="1:48" x14ac:dyDescent="0.2">
      <c r="A12" s="1"/>
      <c r="B12" s="1" t="s">
        <v>253</v>
      </c>
      <c r="C12" s="49"/>
      <c r="D12" s="35">
        <v>0</v>
      </c>
      <c r="E12" s="35">
        <v>0</v>
      </c>
      <c r="F12" s="35">
        <v>0</v>
      </c>
      <c r="G12" s="35">
        <v>0</v>
      </c>
      <c r="H12" s="35">
        <v>0</v>
      </c>
      <c r="I12" s="35">
        <v>0</v>
      </c>
      <c r="J12" s="35">
        <v>0</v>
      </c>
      <c r="K12" s="35">
        <v>0</v>
      </c>
      <c r="L12" s="35">
        <v>0</v>
      </c>
      <c r="M12" s="35">
        <v>0</v>
      </c>
      <c r="N12" s="35">
        <v>0</v>
      </c>
      <c r="O12" s="35">
        <v>0</v>
      </c>
      <c r="P12" s="35">
        <v>0</v>
      </c>
      <c r="Q12" s="35">
        <v>54.183</v>
      </c>
      <c r="R12" s="35">
        <v>46.595999999999997</v>
      </c>
      <c r="S12" s="35">
        <v>301.44200000000001</v>
      </c>
      <c r="T12" s="35">
        <v>254.84399999999999</v>
      </c>
      <c r="U12" s="35">
        <v>1.9E-2</v>
      </c>
      <c r="V12" s="35">
        <v>-1.2E-2</v>
      </c>
      <c r="W12" s="35">
        <v>-1E-3</v>
      </c>
      <c r="X12" s="35">
        <v>-2E-3</v>
      </c>
      <c r="Y12" s="35">
        <v>-1.0999999999999999E-2</v>
      </c>
      <c r="Z12" s="35">
        <v>-4.0000000000000001E-3</v>
      </c>
      <c r="AA12" s="35">
        <v>0</v>
      </c>
      <c r="AB12" s="35">
        <v>0</v>
      </c>
      <c r="AC12" s="35">
        <v>-2E-3</v>
      </c>
      <c r="AD12" s="35">
        <v>0</v>
      </c>
      <c r="AE12" s="35">
        <v>-2E-3</v>
      </c>
      <c r="AF12" s="35">
        <v>0</v>
      </c>
      <c r="AG12" s="35">
        <v>0</v>
      </c>
      <c r="AH12" s="35">
        <v>0</v>
      </c>
      <c r="AI12" s="35">
        <v>0</v>
      </c>
      <c r="AJ12" s="35">
        <v>0</v>
      </c>
      <c r="AK12" s="35">
        <v>0</v>
      </c>
      <c r="AL12" s="35">
        <v>0</v>
      </c>
      <c r="AM12" s="35">
        <v>0</v>
      </c>
      <c r="AN12" s="35">
        <v>0</v>
      </c>
      <c r="AO12" s="35">
        <v>0</v>
      </c>
      <c r="AP12" s="35">
        <v>0</v>
      </c>
      <c r="AQ12" s="35">
        <v>0</v>
      </c>
      <c r="AR12" s="35">
        <v>0</v>
      </c>
      <c r="AS12" s="35">
        <v>0</v>
      </c>
      <c r="AT12" s="35">
        <v>0</v>
      </c>
      <c r="AU12" s="35">
        <v>0</v>
      </c>
      <c r="AV12" s="35">
        <v>0</v>
      </c>
    </row>
    <row r="13" spans="1:48" x14ac:dyDescent="0.2">
      <c r="A13" s="1"/>
      <c r="B13" s="1" t="s">
        <v>97</v>
      </c>
      <c r="C13" s="49"/>
      <c r="D13" s="35">
        <v>0</v>
      </c>
      <c r="E13" s="35">
        <v>0</v>
      </c>
      <c r="F13" s="35">
        <v>0</v>
      </c>
      <c r="G13" s="35">
        <v>0</v>
      </c>
      <c r="H13" s="35">
        <v>0</v>
      </c>
      <c r="I13" s="35">
        <v>1E-3</v>
      </c>
      <c r="J13" s="35">
        <v>0</v>
      </c>
      <c r="K13" s="35">
        <v>0</v>
      </c>
      <c r="L13" s="35">
        <v>106.10599999999999</v>
      </c>
      <c r="M13" s="35">
        <v>467.71699999999998</v>
      </c>
      <c r="N13" s="35">
        <v>459.50700000000001</v>
      </c>
      <c r="O13" s="35">
        <v>375.92</v>
      </c>
      <c r="P13" s="35">
        <v>55.552</v>
      </c>
      <c r="Q13" s="35">
        <v>7.8490000000000002</v>
      </c>
      <c r="R13" s="35">
        <v>235.29599999999999</v>
      </c>
      <c r="S13" s="35">
        <v>503.55</v>
      </c>
      <c r="T13" s="35">
        <v>81.647999999999996</v>
      </c>
      <c r="U13" s="35">
        <v>0.76700000000000002</v>
      </c>
      <c r="V13" s="35">
        <v>2.4E-2</v>
      </c>
      <c r="W13" s="35">
        <v>0.106</v>
      </c>
      <c r="X13" s="35">
        <v>0.10100000000000001</v>
      </c>
      <c r="Y13" s="35">
        <v>3.7999999999999999E-2</v>
      </c>
      <c r="Z13" s="35">
        <v>1E-3</v>
      </c>
      <c r="AA13" s="35">
        <v>-3.0000000000000001E-3</v>
      </c>
      <c r="AB13" s="35">
        <v>-4.0000000000000001E-3</v>
      </c>
      <c r="AC13" s="35">
        <v>-3.0000000000000001E-3</v>
      </c>
      <c r="AD13" s="35">
        <v>9.1989999999999998</v>
      </c>
      <c r="AE13" s="35">
        <v>0.504</v>
      </c>
      <c r="AF13" s="35">
        <v>-3.0000000000000001E-3</v>
      </c>
      <c r="AG13" s="35">
        <v>1E-3</v>
      </c>
      <c r="AH13" s="35">
        <v>1.6E-2</v>
      </c>
      <c r="AI13" s="35">
        <v>2.8000000000000001E-2</v>
      </c>
      <c r="AJ13" s="35">
        <v>5.8999999999999997E-2</v>
      </c>
      <c r="AK13" s="35">
        <v>4.8000000000000001E-2</v>
      </c>
      <c r="AL13" s="35">
        <v>6.9000000000000006E-2</v>
      </c>
      <c r="AM13" s="35">
        <v>0.39266784317920367</v>
      </c>
      <c r="AN13" s="35">
        <v>11.859381552130991</v>
      </c>
      <c r="AO13" s="35">
        <v>7.5129736537046279</v>
      </c>
      <c r="AP13" s="35">
        <v>7.7742887586577742</v>
      </c>
      <c r="AQ13" s="35">
        <v>9.3918981791810907</v>
      </c>
      <c r="AR13" s="35">
        <v>11.063328210559675</v>
      </c>
      <c r="AS13" s="35">
        <v>11.084265015121293</v>
      </c>
      <c r="AT13" s="35">
        <v>9.9546904570878283</v>
      </c>
      <c r="AU13" s="35">
        <v>9.4419151021827332</v>
      </c>
      <c r="AV13" s="35">
        <v>9.9660780929315145</v>
      </c>
    </row>
    <row r="14" spans="1:48" x14ac:dyDescent="0.2">
      <c r="A14" s="1"/>
      <c r="B14" s="1" t="s">
        <v>98</v>
      </c>
      <c r="C14" s="49"/>
      <c r="D14" s="35">
        <v>0</v>
      </c>
      <c r="E14" s="35">
        <v>0</v>
      </c>
      <c r="F14" s="35">
        <v>0</v>
      </c>
      <c r="G14" s="35">
        <v>0</v>
      </c>
      <c r="H14" s="35">
        <v>0</v>
      </c>
      <c r="I14" s="35">
        <v>0</v>
      </c>
      <c r="J14" s="35">
        <v>0</v>
      </c>
      <c r="K14" s="35">
        <v>0</v>
      </c>
      <c r="L14" s="35">
        <v>0</v>
      </c>
      <c r="M14" s="35">
        <v>0</v>
      </c>
      <c r="N14" s="35">
        <v>0</v>
      </c>
      <c r="O14" s="35">
        <v>0</v>
      </c>
      <c r="P14" s="35">
        <v>0</v>
      </c>
      <c r="Q14" s="35">
        <v>0</v>
      </c>
      <c r="R14" s="35">
        <v>0</v>
      </c>
      <c r="S14" s="35">
        <v>0</v>
      </c>
      <c r="T14" s="35">
        <v>0</v>
      </c>
      <c r="U14" s="35">
        <v>0</v>
      </c>
      <c r="V14" s="35">
        <v>0</v>
      </c>
      <c r="W14" s="35">
        <v>0</v>
      </c>
      <c r="X14" s="35">
        <v>0</v>
      </c>
      <c r="Y14" s="35">
        <v>0</v>
      </c>
      <c r="Z14" s="35">
        <v>0</v>
      </c>
      <c r="AA14" s="35">
        <v>0</v>
      </c>
      <c r="AB14" s="35">
        <v>0</v>
      </c>
      <c r="AC14" s="35">
        <v>2E-3</v>
      </c>
      <c r="AD14" s="35">
        <v>8.1000000000000003E-2</v>
      </c>
      <c r="AE14" s="35">
        <v>0</v>
      </c>
      <c r="AF14" s="35">
        <v>1.5029999999999999</v>
      </c>
      <c r="AG14" s="35">
        <v>1.7210000000000001</v>
      </c>
      <c r="AH14" s="35">
        <v>1.3979999999999999</v>
      </c>
      <c r="AI14" s="35">
        <v>6.7370000000000001</v>
      </c>
      <c r="AJ14" s="35">
        <v>0.624</v>
      </c>
      <c r="AK14" s="35">
        <v>5.875</v>
      </c>
      <c r="AL14" s="35">
        <v>0.32900000000000001</v>
      </c>
      <c r="AM14" s="35">
        <v>0</v>
      </c>
      <c r="AN14" s="35">
        <v>0</v>
      </c>
      <c r="AO14" s="35">
        <v>0</v>
      </c>
      <c r="AP14" s="35">
        <v>0</v>
      </c>
      <c r="AQ14" s="35">
        <v>0</v>
      </c>
      <c r="AR14" s="35">
        <v>0</v>
      </c>
      <c r="AS14" s="35">
        <v>0</v>
      </c>
      <c r="AT14" s="35">
        <v>0</v>
      </c>
      <c r="AU14" s="35">
        <v>0</v>
      </c>
      <c r="AV14" s="35">
        <v>0</v>
      </c>
    </row>
    <row r="15" spans="1:48" x14ac:dyDescent="0.2">
      <c r="A15" s="1"/>
      <c r="B15" s="1" t="s">
        <v>99</v>
      </c>
      <c r="C15" s="49"/>
      <c r="D15" s="35">
        <v>81.036000000000001</v>
      </c>
      <c r="E15" s="35">
        <v>80.915000000000006</v>
      </c>
      <c r="F15" s="35">
        <v>83.662000000000006</v>
      </c>
      <c r="G15" s="35">
        <v>83.6</v>
      </c>
      <c r="H15" s="35">
        <v>85.372</v>
      </c>
      <c r="I15" s="35">
        <v>81.415999999999997</v>
      </c>
      <c r="J15" s="35">
        <v>76.793000000000006</v>
      </c>
      <c r="K15" s="35">
        <v>69.284999999999997</v>
      </c>
      <c r="L15" s="35">
        <v>58.691000000000003</v>
      </c>
      <c r="M15" s="35">
        <v>57.637</v>
      </c>
      <c r="N15" s="35">
        <v>58.898000000000003</v>
      </c>
      <c r="O15" s="35">
        <v>71.037999999999997</v>
      </c>
      <c r="P15" s="35">
        <v>72.209000000000003</v>
      </c>
      <c r="Q15" s="35">
        <v>81.861999999999995</v>
      </c>
      <c r="R15" s="35">
        <v>89.676000000000002</v>
      </c>
      <c r="S15" s="35">
        <v>103.711</v>
      </c>
      <c r="T15" s="35">
        <v>124.71599999999999</v>
      </c>
      <c r="U15" s="35">
        <v>121.107</v>
      </c>
      <c r="V15" s="35">
        <v>116.057</v>
      </c>
      <c r="W15" s="35">
        <v>104.711</v>
      </c>
      <c r="X15" s="35">
        <v>116.717</v>
      </c>
      <c r="Y15" s="35">
        <v>144.52500000000001</v>
      </c>
      <c r="Z15" s="35">
        <v>150.32300000000001</v>
      </c>
      <c r="AA15" s="35">
        <v>143.86699999999999</v>
      </c>
      <c r="AB15" s="35">
        <v>146.33099999999999</v>
      </c>
      <c r="AC15" s="35">
        <v>148.536</v>
      </c>
      <c r="AD15" s="35">
        <v>145.666</v>
      </c>
      <c r="AE15" s="35">
        <v>145.81</v>
      </c>
      <c r="AF15" s="35">
        <v>156.149</v>
      </c>
      <c r="AG15" s="35">
        <v>152.399</v>
      </c>
      <c r="AH15" s="35">
        <v>143.73699999999999</v>
      </c>
      <c r="AI15" s="35">
        <v>134.018</v>
      </c>
      <c r="AJ15" s="35">
        <v>132.417</v>
      </c>
      <c r="AK15" s="35">
        <v>136.071</v>
      </c>
      <c r="AL15" s="35">
        <v>153.87</v>
      </c>
      <c r="AM15" s="35">
        <v>154.09327906916906</v>
      </c>
      <c r="AN15" s="35">
        <v>159.1562918327873</v>
      </c>
      <c r="AO15" s="35">
        <v>162.65313554291893</v>
      </c>
      <c r="AP15" s="35">
        <v>165.00158485346714</v>
      </c>
      <c r="AQ15" s="35">
        <v>168.09942736693702</v>
      </c>
      <c r="AR15" s="35">
        <v>170.37411564416556</v>
      </c>
      <c r="AS15" s="35">
        <v>173.69562806373301</v>
      </c>
      <c r="AT15" s="35">
        <v>176.86144850994719</v>
      </c>
      <c r="AU15" s="35">
        <v>180.3136282957604</v>
      </c>
      <c r="AV15" s="35">
        <v>183.48956932943497</v>
      </c>
    </row>
    <row r="16" spans="1:48" x14ac:dyDescent="0.2">
      <c r="A16" s="1"/>
      <c r="B16" s="1" t="s">
        <v>100</v>
      </c>
      <c r="C16" s="49"/>
      <c r="D16" s="35">
        <v>0</v>
      </c>
      <c r="E16" s="35">
        <v>0</v>
      </c>
      <c r="F16" s="35">
        <v>0</v>
      </c>
      <c r="G16" s="35">
        <v>0</v>
      </c>
      <c r="H16" s="35">
        <v>0</v>
      </c>
      <c r="I16" s="35">
        <v>0</v>
      </c>
      <c r="J16" s="35">
        <v>0</v>
      </c>
      <c r="K16" s="35">
        <v>0</v>
      </c>
      <c r="L16" s="35">
        <v>199.00299999999999</v>
      </c>
      <c r="M16" s="35">
        <v>425.839</v>
      </c>
      <c r="N16" s="35">
        <v>442.38900000000001</v>
      </c>
      <c r="O16" s="35">
        <v>525.37199999999996</v>
      </c>
      <c r="P16" s="35">
        <v>121.36499999999999</v>
      </c>
      <c r="Q16" s="35">
        <v>171.178</v>
      </c>
      <c r="R16" s="35">
        <v>11.183999999999999</v>
      </c>
      <c r="S16" s="35">
        <v>118.157</v>
      </c>
      <c r="T16" s="35">
        <v>1.7370000000000001</v>
      </c>
      <c r="U16" s="35">
        <v>8.4749999999999996</v>
      </c>
      <c r="V16" s="35">
        <v>69.102000000000004</v>
      </c>
      <c r="W16" s="35">
        <v>4.9550000000000001</v>
      </c>
      <c r="X16" s="35">
        <v>83.914000000000001</v>
      </c>
      <c r="Y16" s="35">
        <v>23.07</v>
      </c>
      <c r="Z16" s="35">
        <v>21.686</v>
      </c>
      <c r="AA16" s="35">
        <v>27.864999999999998</v>
      </c>
      <c r="AB16" s="35">
        <v>546.31899999999996</v>
      </c>
      <c r="AC16" s="35">
        <v>41.957000000000001</v>
      </c>
      <c r="AD16" s="35">
        <v>8.1649999999999991</v>
      </c>
      <c r="AE16" s="35">
        <v>2.056</v>
      </c>
      <c r="AF16" s="35">
        <v>3.339</v>
      </c>
      <c r="AG16" s="35">
        <v>35.375999999999998</v>
      </c>
      <c r="AH16" s="35">
        <v>1822.921</v>
      </c>
      <c r="AI16" s="35">
        <v>1177.6849999999999</v>
      </c>
      <c r="AJ16" s="35">
        <v>423.30599999999998</v>
      </c>
      <c r="AK16" s="35">
        <v>462.47199999999998</v>
      </c>
      <c r="AL16" s="35">
        <v>285.39400000000001</v>
      </c>
      <c r="AM16" s="35">
        <v>1837.4995097630085</v>
      </c>
      <c r="AN16" s="35">
        <v>654.52471879268273</v>
      </c>
      <c r="AO16" s="35">
        <v>135.4134727409494</v>
      </c>
      <c r="AP16" s="35">
        <v>135.4134727409494</v>
      </c>
      <c r="AQ16" s="35">
        <v>135.4134727409494</v>
      </c>
      <c r="AR16" s="35">
        <v>135.4134727409494</v>
      </c>
      <c r="AS16" s="35">
        <v>135.4134727409494</v>
      </c>
      <c r="AT16" s="35">
        <v>135.4134727409494</v>
      </c>
      <c r="AU16" s="35">
        <v>135.4134727409494</v>
      </c>
      <c r="AV16" s="35">
        <v>136.4134727409494</v>
      </c>
    </row>
    <row r="17" spans="1:48" x14ac:dyDescent="0.2">
      <c r="A17" s="1"/>
      <c r="B17" s="1" t="s">
        <v>101</v>
      </c>
      <c r="C17" s="49"/>
      <c r="D17" s="35">
        <v>0</v>
      </c>
      <c r="E17" s="35">
        <v>0</v>
      </c>
      <c r="F17" s="35">
        <v>0</v>
      </c>
      <c r="G17" s="35">
        <v>0</v>
      </c>
      <c r="H17" s="35">
        <v>0</v>
      </c>
      <c r="I17" s="35">
        <v>0</v>
      </c>
      <c r="J17" s="35">
        <v>0</v>
      </c>
      <c r="K17" s="35">
        <v>0</v>
      </c>
      <c r="L17" s="35">
        <v>0</v>
      </c>
      <c r="M17" s="35">
        <v>0</v>
      </c>
      <c r="N17" s="35">
        <v>0</v>
      </c>
      <c r="O17" s="35">
        <v>0</v>
      </c>
      <c r="P17" s="35">
        <v>0</v>
      </c>
      <c r="Q17" s="35">
        <v>0</v>
      </c>
      <c r="R17" s="35">
        <v>0</v>
      </c>
      <c r="S17" s="35">
        <v>0</v>
      </c>
      <c r="T17" s="35">
        <v>0</v>
      </c>
      <c r="U17" s="35">
        <v>0</v>
      </c>
      <c r="V17" s="35">
        <v>0</v>
      </c>
      <c r="W17" s="35">
        <v>0</v>
      </c>
      <c r="X17" s="35">
        <v>0</v>
      </c>
      <c r="Y17" s="35">
        <v>0</v>
      </c>
      <c r="Z17" s="35">
        <v>0</v>
      </c>
      <c r="AA17" s="35">
        <v>0</v>
      </c>
      <c r="AB17" s="35">
        <v>0</v>
      </c>
      <c r="AC17" s="35">
        <v>0</v>
      </c>
      <c r="AD17" s="35">
        <v>0</v>
      </c>
      <c r="AE17" s="35">
        <v>0</v>
      </c>
      <c r="AF17" s="35">
        <v>404.11099999999999</v>
      </c>
      <c r="AG17" s="35">
        <v>889.52200000000005</v>
      </c>
      <c r="AH17" s="35">
        <v>249.321</v>
      </c>
      <c r="AI17" s="35">
        <v>0.379</v>
      </c>
      <c r="AJ17" s="35">
        <v>0.183</v>
      </c>
      <c r="AK17" s="35">
        <v>0.56100000000000005</v>
      </c>
      <c r="AL17" s="35">
        <v>0</v>
      </c>
      <c r="AM17" s="35">
        <v>0</v>
      </c>
      <c r="AN17" s="35">
        <v>0</v>
      </c>
      <c r="AO17" s="35">
        <v>0</v>
      </c>
      <c r="AP17" s="35">
        <v>0</v>
      </c>
      <c r="AQ17" s="35">
        <v>0</v>
      </c>
      <c r="AR17" s="35">
        <v>0</v>
      </c>
      <c r="AS17" s="35">
        <v>0</v>
      </c>
      <c r="AT17" s="35">
        <v>0</v>
      </c>
      <c r="AU17" s="35">
        <v>0</v>
      </c>
      <c r="AV17" s="35">
        <v>0</v>
      </c>
    </row>
    <row r="18" spans="1:48" x14ac:dyDescent="0.2">
      <c r="A18" s="1"/>
      <c r="B18" s="1" t="s">
        <v>102</v>
      </c>
      <c r="C18" s="49"/>
      <c r="D18" s="35">
        <v>543.6099999999999</v>
      </c>
      <c r="E18" s="35">
        <v>409.74399999999997</v>
      </c>
      <c r="F18" s="35">
        <v>395.06700000000001</v>
      </c>
      <c r="G18" s="35">
        <v>722.673</v>
      </c>
      <c r="H18" s="35">
        <v>262.87399999999997</v>
      </c>
      <c r="I18" s="35">
        <v>425.88500000000005</v>
      </c>
      <c r="J18" s="35">
        <v>311.94499999999999</v>
      </c>
      <c r="K18" s="35">
        <v>385.26400000000001</v>
      </c>
      <c r="L18" s="35">
        <v>450.89000000000004</v>
      </c>
      <c r="M18" s="35">
        <v>460.69099999999997</v>
      </c>
      <c r="N18" s="35">
        <v>446.96699999999987</v>
      </c>
      <c r="O18" s="35">
        <v>325.87499999999989</v>
      </c>
      <c r="P18" s="35">
        <v>290.15299999999996</v>
      </c>
      <c r="Q18" s="35">
        <v>464.97799999999995</v>
      </c>
      <c r="R18" s="35">
        <v>392.78500000000003</v>
      </c>
      <c r="S18" s="35">
        <v>695.56699999999989</v>
      </c>
      <c r="T18" s="35">
        <v>604.04</v>
      </c>
      <c r="U18" s="35">
        <v>333.36900000000003</v>
      </c>
      <c r="V18" s="35">
        <v>333.31200000000001</v>
      </c>
      <c r="W18" s="35">
        <v>309.33300000000003</v>
      </c>
      <c r="X18" s="35">
        <v>308.65600000000001</v>
      </c>
      <c r="Y18" s="35">
        <v>302.71499999999997</v>
      </c>
      <c r="Z18" s="35">
        <v>308.32400000000001</v>
      </c>
      <c r="AA18" s="35">
        <v>428.00300000000004</v>
      </c>
      <c r="AB18" s="35">
        <v>4.9909999999999854</v>
      </c>
      <c r="AC18" s="35">
        <v>0.16199999999997061</v>
      </c>
      <c r="AD18" s="35">
        <v>-0.46899999999994435</v>
      </c>
      <c r="AE18" s="35">
        <v>0.14099999999997426</v>
      </c>
      <c r="AF18" s="35">
        <v>6.9999999999993179E-2</v>
      </c>
      <c r="AG18" s="35">
        <v>7.6000000000021828E-2</v>
      </c>
      <c r="AH18" s="35">
        <v>9.4999999999487272E-2</v>
      </c>
      <c r="AI18" s="35">
        <v>7.4999999999950884E-2</v>
      </c>
      <c r="AJ18" s="35">
        <v>7.4000000000005006E-2</v>
      </c>
      <c r="AK18" s="35">
        <v>0.11399999999995447</v>
      </c>
      <c r="AL18" s="35">
        <v>0.13699999999994361</v>
      </c>
      <c r="AM18" s="35">
        <v>0.10833333333330103</v>
      </c>
      <c r="AN18" s="35">
        <v>0.11977777777773303</v>
      </c>
      <c r="AO18" s="35">
        <v>0.12170370370365922</v>
      </c>
      <c r="AP18" s="35">
        <v>0.11660493827156443</v>
      </c>
      <c r="AQ18" s="35">
        <v>0.11936213991765222</v>
      </c>
      <c r="AR18" s="35">
        <v>0.11922359396429195</v>
      </c>
      <c r="AS18" s="35">
        <v>0.1183968907178362</v>
      </c>
      <c r="AT18" s="35">
        <v>0.11899420819992679</v>
      </c>
      <c r="AU18" s="35">
        <v>0.11887156429401831</v>
      </c>
      <c r="AV18" s="35">
        <v>0.11875422107059376</v>
      </c>
    </row>
    <row r="19" spans="1:48" ht="16" thickBot="1" x14ac:dyDescent="0.25">
      <c r="A19" s="1"/>
      <c r="B19" s="27"/>
      <c r="C19" s="29"/>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row>
    <row r="20" spans="1:48" x14ac:dyDescent="0.2">
      <c r="A20" s="1"/>
      <c r="B20" s="1"/>
      <c r="C20" s="2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1:48" x14ac:dyDescent="0.2">
      <c r="A21" s="1"/>
      <c r="B21" s="1"/>
      <c r="C21" s="2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x14ac:dyDescent="0.2">
      <c r="A22" s="1"/>
      <c r="B22" s="15" t="str">
        <f>+TOC!A90&amp;" Government Programs"</f>
        <v>Nebraska Government Programs</v>
      </c>
      <c r="C22" s="16"/>
      <c r="D22" s="15">
        <v>1990</v>
      </c>
      <c r="E22" s="15">
        <v>1991</v>
      </c>
      <c r="F22" s="15">
        <v>1992</v>
      </c>
      <c r="G22" s="15">
        <v>1993</v>
      </c>
      <c r="H22" s="15">
        <v>1994</v>
      </c>
      <c r="I22" s="15">
        <v>1995</v>
      </c>
      <c r="J22" s="15">
        <v>1996</v>
      </c>
      <c r="K22" s="15">
        <v>1997</v>
      </c>
      <c r="L22" s="15">
        <v>1998</v>
      </c>
      <c r="M22" s="15">
        <v>1999</v>
      </c>
      <c r="N22" s="15">
        <v>2000</v>
      </c>
      <c r="O22" s="15">
        <v>2001</v>
      </c>
      <c r="P22" s="15">
        <v>2002</v>
      </c>
      <c r="Q22" s="15">
        <v>2003</v>
      </c>
      <c r="R22" s="15">
        <v>2004</v>
      </c>
      <c r="S22" s="15">
        <v>2005</v>
      </c>
      <c r="T22" s="15">
        <v>2006</v>
      </c>
      <c r="U22" s="15">
        <v>2007</v>
      </c>
      <c r="V22" s="15">
        <v>2008</v>
      </c>
      <c r="W22" s="15">
        <v>2009</v>
      </c>
      <c r="X22" s="15">
        <v>2010</v>
      </c>
      <c r="Y22" s="15">
        <v>2011</v>
      </c>
      <c r="Z22" s="15">
        <v>2012</v>
      </c>
      <c r="AA22" s="15">
        <v>2013</v>
      </c>
      <c r="AB22" s="15">
        <v>2014</v>
      </c>
      <c r="AC22" s="15">
        <v>2015</v>
      </c>
      <c r="AD22" s="15">
        <v>2016</v>
      </c>
      <c r="AE22" s="15">
        <v>2017</v>
      </c>
      <c r="AF22" s="15">
        <v>2018</v>
      </c>
      <c r="AG22" s="15">
        <v>2019</v>
      </c>
      <c r="AH22" s="15">
        <v>2020</v>
      </c>
      <c r="AI22" s="15">
        <v>2021</v>
      </c>
      <c r="AJ22" s="15">
        <v>2022</v>
      </c>
      <c r="AK22" s="15">
        <v>2023</v>
      </c>
      <c r="AL22" s="15">
        <v>2024</v>
      </c>
      <c r="AM22" s="15">
        <v>2025</v>
      </c>
      <c r="AN22" s="15">
        <v>2026</v>
      </c>
      <c r="AO22" s="15">
        <v>2027</v>
      </c>
      <c r="AP22" s="15">
        <v>2028</v>
      </c>
      <c r="AQ22" s="15">
        <v>2029</v>
      </c>
      <c r="AR22" s="15">
        <v>2030</v>
      </c>
      <c r="AS22" s="15">
        <v>2031</v>
      </c>
      <c r="AT22" s="15">
        <v>2032</v>
      </c>
      <c r="AU22" s="15">
        <v>2033</v>
      </c>
      <c r="AV22" s="15">
        <v>2034</v>
      </c>
    </row>
    <row r="23" spans="1:48" ht="16" thickBot="1" x14ac:dyDescent="0.25">
      <c r="A23" s="1"/>
      <c r="B23" s="19"/>
      <c r="C23" s="20" t="s">
        <v>7</v>
      </c>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row>
    <row r="24" spans="1:48" x14ac:dyDescent="0.2">
      <c r="A24" s="1"/>
      <c r="B24" s="1"/>
      <c r="C24" s="21"/>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row>
    <row r="25" spans="1:48" x14ac:dyDescent="0.2">
      <c r="A25" s="1"/>
      <c r="B25" s="22" t="s">
        <v>238</v>
      </c>
      <c r="C25" s="21"/>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row>
    <row r="26" spans="1:48" x14ac:dyDescent="0.2">
      <c r="A26" s="1"/>
      <c r="B26" s="23" t="s">
        <v>231</v>
      </c>
      <c r="C26" s="21" t="s">
        <v>10</v>
      </c>
      <c r="D26" s="35"/>
      <c r="E26" s="35"/>
      <c r="F26" s="35"/>
      <c r="G26" s="35"/>
      <c r="H26" s="35"/>
      <c r="I26" s="35"/>
      <c r="J26" s="35"/>
      <c r="K26" s="35"/>
      <c r="L26" s="35"/>
      <c r="M26" s="35"/>
      <c r="N26" s="35"/>
      <c r="O26" s="35"/>
      <c r="P26" s="35"/>
      <c r="Q26" s="35"/>
      <c r="R26" s="35"/>
      <c r="S26" s="35"/>
      <c r="T26" s="35"/>
      <c r="U26" s="35"/>
      <c r="V26" s="35"/>
      <c r="W26" s="35"/>
      <c r="X26" s="35"/>
      <c r="Y26" s="35"/>
      <c r="Z26" s="35"/>
      <c r="AA26" s="35"/>
      <c r="AB26" s="35">
        <v>0</v>
      </c>
      <c r="AC26" s="35">
        <v>0</v>
      </c>
      <c r="AD26" s="35">
        <v>0</v>
      </c>
      <c r="AE26" s="35">
        <v>0</v>
      </c>
      <c r="AF26" s="35">
        <v>0</v>
      </c>
      <c r="AG26" s="35">
        <v>18.949840000000005</v>
      </c>
      <c r="AH26" s="35">
        <v>18.949840000000005</v>
      </c>
      <c r="AI26" s="35">
        <v>19.625210000000006</v>
      </c>
      <c r="AJ26" s="35">
        <v>19.625210000000006</v>
      </c>
      <c r="AK26" s="35">
        <v>19.625210000000006</v>
      </c>
      <c r="AL26" s="35">
        <v>19.54284366076093</v>
      </c>
      <c r="AM26" s="35">
        <v>19.539225477465774</v>
      </c>
      <c r="AN26" s="35">
        <v>24.152439896299178</v>
      </c>
      <c r="AO26" s="35">
        <v>24.03939629857355</v>
      </c>
      <c r="AP26" s="35">
        <v>24.037536331872417</v>
      </c>
      <c r="AQ26" s="35">
        <v>24.044612976183419</v>
      </c>
      <c r="AR26" s="35">
        <v>24.04537700944687</v>
      </c>
      <c r="AS26" s="35">
        <v>24.050154861007432</v>
      </c>
      <c r="AT26" s="35">
        <v>24.052034428081353</v>
      </c>
      <c r="AU26" s="35">
        <v>24.056271883617772</v>
      </c>
      <c r="AV26" s="35">
        <v>24.061702953448673</v>
      </c>
    </row>
    <row r="27" spans="1:48" x14ac:dyDescent="0.2">
      <c r="A27" s="1"/>
      <c r="B27" s="23" t="s">
        <v>232</v>
      </c>
      <c r="C27" s="21" t="s">
        <v>10</v>
      </c>
      <c r="D27" s="32"/>
      <c r="E27" s="32"/>
      <c r="F27" s="32"/>
      <c r="G27" s="32"/>
      <c r="H27" s="32"/>
      <c r="I27" s="32"/>
      <c r="J27" s="32"/>
      <c r="K27" s="32"/>
      <c r="L27" s="32"/>
      <c r="M27" s="32"/>
      <c r="N27" s="32"/>
      <c r="O27" s="32"/>
      <c r="P27" s="32"/>
      <c r="Q27" s="32"/>
      <c r="R27" s="32"/>
      <c r="S27" s="32"/>
      <c r="T27" s="32"/>
      <c r="U27" s="32"/>
      <c r="V27" s="32"/>
      <c r="W27" s="32"/>
      <c r="X27" s="32"/>
      <c r="Y27" s="32"/>
      <c r="Z27" s="32"/>
      <c r="AA27" s="32"/>
      <c r="AB27" s="32">
        <v>13.978956309999999</v>
      </c>
      <c r="AC27" s="32">
        <v>16.718391915657502</v>
      </c>
      <c r="AD27" s="32">
        <v>16.908972347174746</v>
      </c>
      <c r="AE27" s="32">
        <v>15.868773523810532</v>
      </c>
      <c r="AF27" s="32">
        <v>17.294686326320559</v>
      </c>
      <c r="AG27" s="32">
        <v>17.76202</v>
      </c>
      <c r="AH27" s="32">
        <v>17.282060000000005</v>
      </c>
      <c r="AI27" s="32">
        <v>18.000830000000001</v>
      </c>
      <c r="AJ27" s="32">
        <v>18.27777</v>
      </c>
      <c r="AK27" s="32">
        <v>17.964820000000007</v>
      </c>
      <c r="AL27" s="32">
        <v>18.645439999999997</v>
      </c>
      <c r="AM27" s="32">
        <v>18.827119999999994</v>
      </c>
      <c r="AN27" s="32">
        <v>22.030589653168906</v>
      </c>
      <c r="AO27" s="32">
        <v>21.927477208831849</v>
      </c>
      <c r="AP27" s="32">
        <v>21.92578064470263</v>
      </c>
      <c r="AQ27" s="32">
        <v>21.932235588700276</v>
      </c>
      <c r="AR27" s="32">
        <v>21.932932499794177</v>
      </c>
      <c r="AS27" s="32">
        <v>21.937290605542763</v>
      </c>
      <c r="AT27" s="32">
        <v>21.939005048104629</v>
      </c>
      <c r="AU27" s="32">
        <v>21.94287023292642</v>
      </c>
      <c r="AV27" s="32">
        <v>21.94782417014088</v>
      </c>
    </row>
    <row r="28" spans="1:48" x14ac:dyDescent="0.2">
      <c r="A28" s="1"/>
      <c r="B28" s="23" t="s">
        <v>233</v>
      </c>
      <c r="C28" s="21" t="s">
        <v>208</v>
      </c>
      <c r="D28" s="39"/>
      <c r="E28" s="39"/>
      <c r="F28" s="39"/>
      <c r="G28" s="39"/>
      <c r="H28" s="39"/>
      <c r="I28" s="39"/>
      <c r="J28" s="39"/>
      <c r="K28" s="39"/>
      <c r="L28" s="39"/>
      <c r="M28" s="39"/>
      <c r="N28" s="39"/>
      <c r="O28" s="39"/>
      <c r="P28" s="39"/>
      <c r="Q28" s="39"/>
      <c r="R28" s="39"/>
      <c r="S28" s="39"/>
      <c r="T28" s="39"/>
      <c r="U28" s="39"/>
      <c r="V28" s="39"/>
      <c r="W28" s="39"/>
      <c r="X28" s="39"/>
      <c r="Y28" s="39"/>
      <c r="Z28" s="39"/>
      <c r="AA28" s="39"/>
      <c r="AB28" s="39">
        <v>0.72413973200000004</v>
      </c>
      <c r="AC28" s="39">
        <v>0.72413973160670464</v>
      </c>
      <c r="AD28" s="39">
        <v>0.72413973160670464</v>
      </c>
      <c r="AE28" s="39">
        <v>0.72413973160670464</v>
      </c>
      <c r="AF28" s="39">
        <v>0.73186307335979883</v>
      </c>
      <c r="AG28" s="39">
        <v>0.97789747293984075</v>
      </c>
      <c r="AH28" s="39">
        <v>0.97508260878651676</v>
      </c>
      <c r="AI28" s="39">
        <v>0.91470872419400107</v>
      </c>
      <c r="AJ28" s="39">
        <v>0.83406910967780257</v>
      </c>
      <c r="AK28" s="39">
        <v>0.75535908514530059</v>
      </c>
      <c r="AL28" s="39">
        <v>0.79202367978444077</v>
      </c>
      <c r="AM28" s="39">
        <v>0.73489466259311054</v>
      </c>
      <c r="AN28" s="39">
        <v>0.86920263631728634</v>
      </c>
      <c r="AO28" s="39">
        <v>0.82589728294368336</v>
      </c>
      <c r="AP28" s="39">
        <v>0.80624811955171749</v>
      </c>
      <c r="AQ28" s="39">
        <v>0.72598533044634161</v>
      </c>
      <c r="AR28" s="39">
        <v>0.75153887818856679</v>
      </c>
      <c r="AS28" s="39">
        <v>0.78214478437869828</v>
      </c>
      <c r="AT28" s="39">
        <v>0.80002451220389392</v>
      </c>
      <c r="AU28" s="39">
        <v>0.81423947363108773</v>
      </c>
      <c r="AV28" s="39">
        <v>0.83214282064469913</v>
      </c>
    </row>
    <row r="29" spans="1:48" x14ac:dyDescent="0.2">
      <c r="A29" s="1"/>
      <c r="B29" s="23" t="s">
        <v>234</v>
      </c>
      <c r="C29" s="21" t="s">
        <v>235</v>
      </c>
      <c r="D29" s="34"/>
      <c r="E29" s="34"/>
      <c r="F29" s="34"/>
      <c r="G29" s="34"/>
      <c r="H29" s="34"/>
      <c r="I29" s="34"/>
      <c r="J29" s="34"/>
      <c r="K29" s="34"/>
      <c r="L29" s="34"/>
      <c r="M29" s="34"/>
      <c r="N29" s="34"/>
      <c r="O29" s="34"/>
      <c r="P29" s="34"/>
      <c r="Q29" s="34"/>
      <c r="R29" s="34"/>
      <c r="S29" s="34"/>
      <c r="T29" s="34"/>
      <c r="U29" s="34"/>
      <c r="V29" s="34"/>
      <c r="W29" s="34"/>
      <c r="X29" s="34"/>
      <c r="Y29" s="34"/>
      <c r="Z29" s="34"/>
      <c r="AA29" s="34"/>
      <c r="AB29" s="34">
        <v>0</v>
      </c>
      <c r="AC29" s="34">
        <v>0</v>
      </c>
      <c r="AD29" s="34">
        <v>0</v>
      </c>
      <c r="AE29" s="34">
        <v>12.311370865164273</v>
      </c>
      <c r="AF29" s="34">
        <v>8.5457960584981461</v>
      </c>
      <c r="AG29" s="34">
        <v>8.6725583577326635</v>
      </c>
      <c r="AH29" s="34">
        <v>6.6545021971937013</v>
      </c>
      <c r="AI29" s="34">
        <v>0</v>
      </c>
      <c r="AJ29" s="34">
        <v>0</v>
      </c>
      <c r="AK29" s="34">
        <v>0</v>
      </c>
      <c r="AL29" s="34">
        <v>4.5283849547744998E-4</v>
      </c>
      <c r="AM29" s="34">
        <v>11.364860180299731</v>
      </c>
      <c r="AN29" s="34">
        <v>15.240205587994899</v>
      </c>
      <c r="AO29" s="34">
        <v>12.549373066085934</v>
      </c>
      <c r="AP29" s="34">
        <v>12.813384607002295</v>
      </c>
      <c r="AQ29" s="34">
        <v>9.8249478947826461</v>
      </c>
      <c r="AR29" s="34">
        <v>10.682047015177748</v>
      </c>
      <c r="AS29" s="34">
        <v>11.732403082852695</v>
      </c>
      <c r="AT29" s="34">
        <v>12.366787890146171</v>
      </c>
      <c r="AU29" s="34">
        <v>13.085279761530161</v>
      </c>
      <c r="AV29" s="34">
        <v>14.084126655516387</v>
      </c>
    </row>
    <row r="30" spans="1:48" x14ac:dyDescent="0.2">
      <c r="A30" s="1"/>
      <c r="B30" s="23" t="s">
        <v>236</v>
      </c>
      <c r="C30" s="21" t="s">
        <v>208</v>
      </c>
      <c r="D30" s="39"/>
      <c r="E30" s="39"/>
      <c r="F30" s="39"/>
      <c r="G30" s="39"/>
      <c r="H30" s="39"/>
      <c r="I30" s="39"/>
      <c r="J30" s="39"/>
      <c r="K30" s="39"/>
      <c r="L30" s="39"/>
      <c r="M30" s="39"/>
      <c r="N30" s="39"/>
      <c r="O30" s="39"/>
      <c r="P30" s="39"/>
      <c r="Q30" s="39"/>
      <c r="R30" s="39"/>
      <c r="S30" s="39"/>
      <c r="T30" s="39"/>
      <c r="U30" s="39"/>
      <c r="V30" s="39"/>
      <c r="W30" s="39"/>
      <c r="X30" s="39"/>
      <c r="Y30" s="39"/>
      <c r="Z30" s="39"/>
      <c r="AA30" s="39"/>
      <c r="AB30" s="39">
        <v>0.27586026800000002</v>
      </c>
      <c r="AC30" s="39">
        <v>0.2758602683932953</v>
      </c>
      <c r="AD30" s="39">
        <v>0.2758602683932953</v>
      </c>
      <c r="AE30" s="39">
        <v>0.2758602683932953</v>
      </c>
      <c r="AF30" s="39">
        <v>0.26813692664020111</v>
      </c>
      <c r="AG30" s="39">
        <v>1.8185770370785479E-2</v>
      </c>
      <c r="AH30" s="39">
        <v>2.1007001473687274E-2</v>
      </c>
      <c r="AI30" s="39">
        <v>8.1165621586532427E-2</v>
      </c>
      <c r="AJ30" s="39">
        <v>0.1527060220408282</v>
      </c>
      <c r="AK30" s="39">
        <v>0.22061395549746665</v>
      </c>
      <c r="AL30" s="39">
        <v>0.17851281600219682</v>
      </c>
      <c r="AM30" s="39">
        <v>0.22916994208354766</v>
      </c>
      <c r="AN30" s="39">
        <v>9.486196835937187E-2</v>
      </c>
      <c r="AO30" s="39">
        <v>0.1381673217329748</v>
      </c>
      <c r="AP30" s="39">
        <v>0.15781648512494076</v>
      </c>
      <c r="AQ30" s="39">
        <v>0.23807927423031655</v>
      </c>
      <c r="AR30" s="39">
        <v>0.21252572648809145</v>
      </c>
      <c r="AS30" s="39">
        <v>0.18191982029795992</v>
      </c>
      <c r="AT30" s="39">
        <v>0.16404009247276427</v>
      </c>
      <c r="AU30" s="39">
        <v>0.14982513104557044</v>
      </c>
      <c r="AV30" s="39">
        <v>0.13192178403195914</v>
      </c>
    </row>
    <row r="31" spans="1:48" x14ac:dyDescent="0.2">
      <c r="A31" s="1"/>
      <c r="B31" s="23" t="s">
        <v>237</v>
      </c>
      <c r="C31" s="21" t="s">
        <v>235</v>
      </c>
      <c r="D31" s="34"/>
      <c r="E31" s="34"/>
      <c r="F31" s="34"/>
      <c r="G31" s="34"/>
      <c r="H31" s="34"/>
      <c r="I31" s="34"/>
      <c r="J31" s="34"/>
      <c r="K31" s="34"/>
      <c r="L31" s="34"/>
      <c r="M31" s="34"/>
      <c r="N31" s="34"/>
      <c r="O31" s="34"/>
      <c r="P31" s="34"/>
      <c r="Q31" s="34"/>
      <c r="R31" s="34"/>
      <c r="S31" s="34"/>
      <c r="T31" s="34"/>
      <c r="U31" s="34"/>
      <c r="V31" s="34"/>
      <c r="W31" s="34"/>
      <c r="X31" s="34"/>
      <c r="Y31" s="34"/>
      <c r="Z31" s="34"/>
      <c r="AA31" s="34"/>
      <c r="AB31" s="34">
        <v>0</v>
      </c>
      <c r="AC31" s="34">
        <v>0</v>
      </c>
      <c r="AD31" s="34">
        <v>0</v>
      </c>
      <c r="AE31" s="34">
        <v>0</v>
      </c>
      <c r="AF31" s="34">
        <v>0</v>
      </c>
      <c r="AG31" s="34">
        <v>9.2120479311065644E-3</v>
      </c>
      <c r="AH31" s="34">
        <v>1.0035300980134413E-2</v>
      </c>
      <c r="AI31" s="34">
        <v>3.4398178761700884E-2</v>
      </c>
      <c r="AJ31" s="34">
        <v>6.6373772477223092E-2</v>
      </c>
      <c r="AK31" s="34">
        <v>9.7424056972772358E-2</v>
      </c>
      <c r="AL31" s="34">
        <v>8.1271881345588659E-2</v>
      </c>
      <c r="AM31" s="34">
        <v>0.12569015017801205</v>
      </c>
      <c r="AN31" s="34">
        <v>7.5960658138834611E-2</v>
      </c>
      <c r="AO31" s="34">
        <v>0.10292283205957785</v>
      </c>
      <c r="AP31" s="34">
        <v>0.11529319016107541</v>
      </c>
      <c r="AQ31" s="34">
        <v>0.14889737805580167</v>
      </c>
      <c r="AR31" s="34">
        <v>0.12945287242020642</v>
      </c>
      <c r="AS31" s="34">
        <v>0.11246030814455601</v>
      </c>
      <c r="AT31" s="34">
        <v>0.10325684320238168</v>
      </c>
      <c r="AU31" s="34">
        <v>9.5579853424221831E-2</v>
      </c>
      <c r="AV31" s="34">
        <v>8.5342681780692153E-2</v>
      </c>
    </row>
    <row r="32" spans="1:48" x14ac:dyDescent="0.2">
      <c r="A32" s="1"/>
      <c r="B32" s="22"/>
      <c r="C32" s="21"/>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row>
    <row r="33" spans="1:48" x14ac:dyDescent="0.2">
      <c r="A33" s="1"/>
      <c r="B33" s="22" t="s">
        <v>239</v>
      </c>
      <c r="C33" s="21"/>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row>
    <row r="34" spans="1:48" x14ac:dyDescent="0.2">
      <c r="A34" s="1"/>
      <c r="B34" s="23" t="s">
        <v>231</v>
      </c>
      <c r="C34" s="21" t="s">
        <v>10</v>
      </c>
      <c r="D34" s="35"/>
      <c r="E34" s="35"/>
      <c r="F34" s="35"/>
      <c r="G34" s="35"/>
      <c r="H34" s="35"/>
      <c r="I34" s="35"/>
      <c r="J34" s="35"/>
      <c r="K34" s="35"/>
      <c r="L34" s="35"/>
      <c r="M34" s="35"/>
      <c r="N34" s="35"/>
      <c r="O34" s="35"/>
      <c r="P34" s="35"/>
      <c r="Q34" s="35"/>
      <c r="R34" s="35"/>
      <c r="S34" s="35"/>
      <c r="T34" s="35"/>
      <c r="U34" s="35"/>
      <c r="V34" s="35"/>
      <c r="W34" s="35"/>
      <c r="X34" s="35"/>
      <c r="Y34" s="35"/>
      <c r="Z34" s="35"/>
      <c r="AA34" s="35"/>
      <c r="AB34" s="35">
        <v>0</v>
      </c>
      <c r="AC34" s="35">
        <v>0</v>
      </c>
      <c r="AD34" s="35">
        <v>0</v>
      </c>
      <c r="AE34" s="35">
        <v>0</v>
      </c>
      <c r="AF34" s="35">
        <v>0</v>
      </c>
      <c r="AG34" s="35">
        <v>1.242E-2</v>
      </c>
      <c r="AH34" s="35">
        <v>1.242E-2</v>
      </c>
      <c r="AI34" s="35">
        <v>1.242E-2</v>
      </c>
      <c r="AJ34" s="35">
        <v>1.242E-2</v>
      </c>
      <c r="AK34" s="35">
        <v>1.242E-2</v>
      </c>
      <c r="AL34" s="35">
        <v>1.2407391414610671E-2</v>
      </c>
      <c r="AM34" s="35">
        <v>1.2407391414610671E-2</v>
      </c>
      <c r="AN34" s="35">
        <v>1.5069557797032751E-2</v>
      </c>
      <c r="AO34" s="35">
        <v>1.505694921164342E-2</v>
      </c>
      <c r="AP34" s="35">
        <v>1.505694921164342E-2</v>
      </c>
      <c r="AQ34" s="35">
        <v>1.505694921164342E-2</v>
      </c>
      <c r="AR34" s="35">
        <v>1.505694921164342E-2</v>
      </c>
      <c r="AS34" s="35">
        <v>1.505694921164342E-2</v>
      </c>
      <c r="AT34" s="35">
        <v>1.505694921164342E-2</v>
      </c>
      <c r="AU34" s="35">
        <v>1.505694921164342E-2</v>
      </c>
      <c r="AV34" s="35">
        <v>1.505694921164342E-2</v>
      </c>
    </row>
    <row r="35" spans="1:48" x14ac:dyDescent="0.2">
      <c r="A35" s="1"/>
      <c r="B35" s="23" t="s">
        <v>232</v>
      </c>
      <c r="C35" s="21" t="s">
        <v>10</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v>1.224137829E-2</v>
      </c>
      <c r="AC35" s="32">
        <v>1.225929504254292E-2</v>
      </c>
      <c r="AD35" s="32">
        <v>1.221494703645086E-2</v>
      </c>
      <c r="AE35" s="32">
        <v>1.2238540121641692E-2</v>
      </c>
      <c r="AF35" s="32">
        <v>1.2237539416912852E-2</v>
      </c>
      <c r="AG35" s="32">
        <v>1.242E-2</v>
      </c>
      <c r="AH35" s="32">
        <v>1.242E-2</v>
      </c>
      <c r="AI35" s="32">
        <v>1.242E-2</v>
      </c>
      <c r="AJ35" s="32">
        <v>1.242E-2</v>
      </c>
      <c r="AK35" s="32">
        <v>1.242E-2</v>
      </c>
      <c r="AL35" s="32">
        <v>1.242E-2</v>
      </c>
      <c r="AM35" s="32">
        <v>1.242E-2</v>
      </c>
      <c r="AN35" s="32">
        <v>1.5013443102378808E-2</v>
      </c>
      <c r="AO35" s="32">
        <v>1.5000881467731408E-2</v>
      </c>
      <c r="AP35" s="32">
        <v>1.5000881467731408E-2</v>
      </c>
      <c r="AQ35" s="32">
        <v>1.5000881467731408E-2</v>
      </c>
      <c r="AR35" s="32">
        <v>1.5000881467731408E-2</v>
      </c>
      <c r="AS35" s="32">
        <v>1.5000881467731408E-2</v>
      </c>
      <c r="AT35" s="32">
        <v>1.5000881467731408E-2</v>
      </c>
      <c r="AU35" s="32">
        <v>1.5000881467731408E-2</v>
      </c>
      <c r="AV35" s="32">
        <v>1.5000881467731408E-2</v>
      </c>
    </row>
    <row r="36" spans="1:48" x14ac:dyDescent="0.2">
      <c r="A36" s="1"/>
      <c r="B36" s="23" t="s">
        <v>233</v>
      </c>
      <c r="C36" s="21" t="s">
        <v>208</v>
      </c>
      <c r="D36" s="39"/>
      <c r="E36" s="39"/>
      <c r="F36" s="39"/>
      <c r="G36" s="39"/>
      <c r="H36" s="39"/>
      <c r="I36" s="39"/>
      <c r="J36" s="39"/>
      <c r="K36" s="39"/>
      <c r="L36" s="39"/>
      <c r="M36" s="39"/>
      <c r="N36" s="39"/>
      <c r="O36" s="39"/>
      <c r="P36" s="39"/>
      <c r="Q36" s="39"/>
      <c r="R36" s="39"/>
      <c r="S36" s="39"/>
      <c r="T36" s="39"/>
      <c r="U36" s="39"/>
      <c r="V36" s="39"/>
      <c r="W36" s="39"/>
      <c r="X36" s="39"/>
      <c r="Y36" s="39"/>
      <c r="Z36" s="39"/>
      <c r="AA36" s="39"/>
      <c r="AB36" s="39">
        <v>0.975845411</v>
      </c>
      <c r="AC36" s="39">
        <v>0.97584541062801933</v>
      </c>
      <c r="AD36" s="39">
        <v>0.97584541062801933</v>
      </c>
      <c r="AE36" s="39">
        <v>0.97584541062801933</v>
      </c>
      <c r="AF36" s="39">
        <v>0.97729487519393987</v>
      </c>
      <c r="AG36" s="39">
        <v>0.99977865133503663</v>
      </c>
      <c r="AH36" s="39">
        <v>1</v>
      </c>
      <c r="AI36" s="39">
        <v>1</v>
      </c>
      <c r="AJ36" s="39">
        <v>1</v>
      </c>
      <c r="AK36" s="39">
        <v>0</v>
      </c>
      <c r="AL36" s="39">
        <v>-9.9999999999988987E-5</v>
      </c>
      <c r="AM36" s="39">
        <v>0</v>
      </c>
      <c r="AN36" s="39">
        <v>0</v>
      </c>
      <c r="AO36" s="39">
        <v>0</v>
      </c>
      <c r="AP36" s="39">
        <v>0</v>
      </c>
      <c r="AQ36" s="39">
        <v>0</v>
      </c>
      <c r="AR36" s="39">
        <v>0</v>
      </c>
      <c r="AS36" s="39">
        <v>0</v>
      </c>
      <c r="AT36" s="39">
        <v>0</v>
      </c>
      <c r="AU36" s="39">
        <v>0</v>
      </c>
      <c r="AV36" s="39">
        <v>0</v>
      </c>
    </row>
    <row r="37" spans="1:48" x14ac:dyDescent="0.2">
      <c r="A37" s="1"/>
      <c r="B37" s="23" t="s">
        <v>234</v>
      </c>
      <c r="C37" s="21" t="s">
        <v>235</v>
      </c>
      <c r="D37" s="34"/>
      <c r="E37" s="34"/>
      <c r="F37" s="34"/>
      <c r="G37" s="34"/>
      <c r="H37" s="34"/>
      <c r="I37" s="34"/>
      <c r="J37" s="34"/>
      <c r="K37" s="34"/>
      <c r="L37" s="34"/>
      <c r="M37" s="34"/>
      <c r="N37" s="34"/>
      <c r="O37" s="34"/>
      <c r="P37" s="34"/>
      <c r="Q37" s="34"/>
      <c r="R37" s="34"/>
      <c r="S37" s="34"/>
      <c r="T37" s="34"/>
      <c r="U37" s="34"/>
      <c r="V37" s="34"/>
      <c r="W37" s="34"/>
      <c r="X37" s="34"/>
      <c r="Y37" s="34"/>
      <c r="Z37" s="34"/>
      <c r="AA37" s="34"/>
      <c r="AB37" s="34">
        <v>28.711837540000001</v>
      </c>
      <c r="AC37" s="34">
        <v>40.317041803789891</v>
      </c>
      <c r="AD37" s="34">
        <v>31.456153495264616</v>
      </c>
      <c r="AE37" s="34">
        <v>23.481354017591904</v>
      </c>
      <c r="AF37" s="34">
        <v>38.592887660934984</v>
      </c>
      <c r="AG37" s="34">
        <v>48.374909593669393</v>
      </c>
      <c r="AH37" s="34">
        <v>15.827071859903377</v>
      </c>
      <c r="AI37" s="34">
        <v>0</v>
      </c>
      <c r="AJ37" s="34">
        <v>0</v>
      </c>
      <c r="AK37" s="34">
        <v>0</v>
      </c>
      <c r="AL37" s="34">
        <v>-2.5320545450804155E-4</v>
      </c>
      <c r="AM37" s="34">
        <v>0</v>
      </c>
      <c r="AN37" s="34">
        <v>0</v>
      </c>
      <c r="AO37" s="34">
        <v>0</v>
      </c>
      <c r="AP37" s="34">
        <v>0</v>
      </c>
      <c r="AQ37" s="34">
        <v>0</v>
      </c>
      <c r="AR37" s="34">
        <v>0</v>
      </c>
      <c r="AS37" s="34">
        <v>0</v>
      </c>
      <c r="AT37" s="34">
        <v>0</v>
      </c>
      <c r="AU37" s="34">
        <v>0</v>
      </c>
      <c r="AV37" s="34">
        <v>0</v>
      </c>
    </row>
    <row r="38" spans="1:48" x14ac:dyDescent="0.2">
      <c r="A38" s="1"/>
      <c r="B38" s="23" t="s">
        <v>236</v>
      </c>
      <c r="C38" s="21" t="s">
        <v>208</v>
      </c>
      <c r="D38" s="39"/>
      <c r="E38" s="39"/>
      <c r="F38" s="39"/>
      <c r="G38" s="39"/>
      <c r="H38" s="39"/>
      <c r="I38" s="39"/>
      <c r="J38" s="39"/>
      <c r="K38" s="39"/>
      <c r="L38" s="39"/>
      <c r="M38" s="39"/>
      <c r="N38" s="39"/>
      <c r="O38" s="39"/>
      <c r="P38" s="39"/>
      <c r="Q38" s="39"/>
      <c r="R38" s="39"/>
      <c r="S38" s="39"/>
      <c r="T38" s="39"/>
      <c r="U38" s="39"/>
      <c r="V38" s="39"/>
      <c r="W38" s="39"/>
      <c r="X38" s="39"/>
      <c r="Y38" s="39"/>
      <c r="Z38" s="39"/>
      <c r="AA38" s="39"/>
      <c r="AB38" s="39">
        <v>2.4154589000000001E-2</v>
      </c>
      <c r="AC38" s="39">
        <v>2.4154589371980676E-2</v>
      </c>
      <c r="AD38" s="39">
        <v>2.4154589371980676E-2</v>
      </c>
      <c r="AE38" s="39">
        <v>2.4154589371980676E-2</v>
      </c>
      <c r="AF38" s="39">
        <v>2.2705124806060156E-2</v>
      </c>
      <c r="AG38" s="39">
        <v>0</v>
      </c>
      <c r="AH38" s="39">
        <v>0</v>
      </c>
      <c r="AI38" s="39">
        <v>0</v>
      </c>
      <c r="AJ38" s="39">
        <v>0</v>
      </c>
      <c r="AK38" s="39">
        <v>0</v>
      </c>
      <c r="AL38" s="39">
        <v>1E-4</v>
      </c>
      <c r="AM38" s="39">
        <v>0</v>
      </c>
      <c r="AN38" s="39">
        <v>0</v>
      </c>
      <c r="AO38" s="39">
        <v>0</v>
      </c>
      <c r="AP38" s="39">
        <v>0</v>
      </c>
      <c r="AQ38" s="39">
        <v>0</v>
      </c>
      <c r="AR38" s="39">
        <v>0</v>
      </c>
      <c r="AS38" s="39">
        <v>0</v>
      </c>
      <c r="AT38" s="39">
        <v>0</v>
      </c>
      <c r="AU38" s="39">
        <v>0</v>
      </c>
      <c r="AV38" s="39">
        <v>0</v>
      </c>
    </row>
    <row r="39" spans="1:48" x14ac:dyDescent="0.2">
      <c r="A39" s="1"/>
      <c r="B39" s="22"/>
      <c r="C39" s="21"/>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row>
    <row r="40" spans="1:48" x14ac:dyDescent="0.2">
      <c r="A40" s="1"/>
      <c r="B40" s="22" t="s">
        <v>8</v>
      </c>
      <c r="C40" s="21"/>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row>
    <row r="41" spans="1:48" x14ac:dyDescent="0.2">
      <c r="A41" s="1"/>
      <c r="B41" s="23" t="s">
        <v>231</v>
      </c>
      <c r="C41" s="21" t="s">
        <v>10</v>
      </c>
      <c r="D41" s="35"/>
      <c r="E41" s="35"/>
      <c r="F41" s="35"/>
      <c r="G41" s="35"/>
      <c r="H41" s="35"/>
      <c r="I41" s="35"/>
      <c r="J41" s="35"/>
      <c r="K41" s="35"/>
      <c r="L41" s="35"/>
      <c r="M41" s="35"/>
      <c r="N41" s="35"/>
      <c r="O41" s="35"/>
      <c r="P41" s="35"/>
      <c r="Q41" s="35"/>
      <c r="R41" s="35"/>
      <c r="S41" s="35"/>
      <c r="T41" s="35"/>
      <c r="U41" s="35"/>
      <c r="V41" s="35"/>
      <c r="W41" s="35"/>
      <c r="X41" s="35"/>
      <c r="Y41" s="35"/>
      <c r="Z41" s="35"/>
      <c r="AA41" s="35"/>
      <c r="AB41" s="35">
        <v>0</v>
      </c>
      <c r="AC41" s="35">
        <v>0</v>
      </c>
      <c r="AD41" s="35">
        <v>0</v>
      </c>
      <c r="AE41" s="35">
        <v>0</v>
      </c>
      <c r="AF41" s="35">
        <v>0</v>
      </c>
      <c r="AG41" s="32">
        <v>10666.898809999999</v>
      </c>
      <c r="AH41" s="32">
        <v>10666.898809999999</v>
      </c>
      <c r="AI41" s="32">
        <v>10673.568249999998</v>
      </c>
      <c r="AJ41" s="32">
        <v>10673.568249999998</v>
      </c>
      <c r="AK41" s="32">
        <v>10673.568249999998</v>
      </c>
      <c r="AL41" s="32">
        <v>10663.161510470867</v>
      </c>
      <c r="AM41" s="32">
        <v>10662.466740786856</v>
      </c>
      <c r="AN41" s="32">
        <v>11915.52930786413</v>
      </c>
      <c r="AO41" s="32">
        <v>11899.17168196147</v>
      </c>
      <c r="AP41" s="32">
        <v>11898.837240265459</v>
      </c>
      <c r="AQ41" s="32">
        <v>11900.109695801368</v>
      </c>
      <c r="AR41" s="32">
        <v>11900.247077067541</v>
      </c>
      <c r="AS41" s="32">
        <v>11901.106185339877</v>
      </c>
      <c r="AT41" s="32">
        <v>11901.44415139034</v>
      </c>
      <c r="AU41" s="32">
        <v>11902.206090738782</v>
      </c>
      <c r="AV41" s="32">
        <v>11903.182654568831</v>
      </c>
    </row>
    <row r="42" spans="1:48" x14ac:dyDescent="0.2">
      <c r="A42" s="1"/>
      <c r="B42" s="23" t="s">
        <v>232</v>
      </c>
      <c r="C42" s="21" t="s">
        <v>10</v>
      </c>
      <c r="D42" s="32"/>
      <c r="E42" s="32"/>
      <c r="F42" s="32"/>
      <c r="G42" s="32"/>
      <c r="H42" s="32"/>
      <c r="I42" s="32"/>
      <c r="J42" s="32"/>
      <c r="K42" s="32"/>
      <c r="L42" s="32"/>
      <c r="M42" s="32"/>
      <c r="N42" s="32"/>
      <c r="O42" s="32"/>
      <c r="P42" s="32"/>
      <c r="Q42" s="32"/>
      <c r="R42" s="32"/>
      <c r="S42" s="32"/>
      <c r="T42" s="32"/>
      <c r="U42" s="32"/>
      <c r="V42" s="32"/>
      <c r="W42" s="32"/>
      <c r="X42" s="32"/>
      <c r="Y42" s="32"/>
      <c r="Z42" s="32"/>
      <c r="AA42" s="32"/>
      <c r="AB42" s="32">
        <v>10021.593789999999</v>
      </c>
      <c r="AC42" s="32">
        <v>10045.636659941425</v>
      </c>
      <c r="AD42" s="32">
        <v>10023.360266245958</v>
      </c>
      <c r="AE42" s="32">
        <v>10030.196906664887</v>
      </c>
      <c r="AF42" s="32">
        <v>10008.50933711564</v>
      </c>
      <c r="AG42" s="32">
        <v>10501.136950000006</v>
      </c>
      <c r="AH42" s="32">
        <v>10423.530270000001</v>
      </c>
      <c r="AI42" s="32">
        <v>10455.015099999997</v>
      </c>
      <c r="AJ42" s="32">
        <v>10457.989559999998</v>
      </c>
      <c r="AK42" s="32">
        <v>10260.273769999994</v>
      </c>
      <c r="AL42" s="32">
        <v>10435.095089999999</v>
      </c>
      <c r="AM42" s="32">
        <v>10375.522339999992</v>
      </c>
      <c r="AN42" s="32">
        <v>11566.258563267467</v>
      </c>
      <c r="AO42" s="32">
        <v>11550.380415869811</v>
      </c>
      <c r="AP42" s="32">
        <v>11550.055777405965</v>
      </c>
      <c r="AQ42" s="32">
        <v>11551.290934431585</v>
      </c>
      <c r="AR42" s="32">
        <v>11551.424288746382</v>
      </c>
      <c r="AS42" s="32">
        <v>11552.258214638801</v>
      </c>
      <c r="AT42" s="32">
        <v>11552.586274150404</v>
      </c>
      <c r="AU42" s="32">
        <v>11553.325879356848</v>
      </c>
      <c r="AV42" s="32">
        <v>11554.273817922565</v>
      </c>
    </row>
    <row r="43" spans="1:48" x14ac:dyDescent="0.2">
      <c r="A43" s="1"/>
      <c r="B43" s="23" t="s">
        <v>233</v>
      </c>
      <c r="C43" s="21" t="s">
        <v>208</v>
      </c>
      <c r="D43" s="39"/>
      <c r="E43" s="39"/>
      <c r="F43" s="39"/>
      <c r="G43" s="39"/>
      <c r="H43" s="39"/>
      <c r="I43" s="39"/>
      <c r="J43" s="39"/>
      <c r="K43" s="39"/>
      <c r="L43" s="39"/>
      <c r="M43" s="39"/>
      <c r="N43" s="39"/>
      <c r="O43" s="39"/>
      <c r="P43" s="39"/>
      <c r="Q43" s="39"/>
      <c r="R43" s="39"/>
      <c r="S43" s="39"/>
      <c r="T43" s="39"/>
      <c r="U43" s="39"/>
      <c r="V43" s="39"/>
      <c r="W43" s="39"/>
      <c r="X43" s="39"/>
      <c r="Y43" s="39"/>
      <c r="Z43" s="39"/>
      <c r="AA43" s="39"/>
      <c r="AB43" s="39">
        <v>3.944404E-2</v>
      </c>
      <c r="AC43" s="39">
        <v>3.9444040459264751E-2</v>
      </c>
      <c r="AD43" s="39">
        <v>3.9444040459264751E-2</v>
      </c>
      <c r="AE43" s="39">
        <v>3.9444040459264751E-2</v>
      </c>
      <c r="AF43" s="39">
        <v>4.5931468394244002E-2</v>
      </c>
      <c r="AG43" s="39">
        <v>0.87663166269357617</v>
      </c>
      <c r="AH43" s="39">
        <v>0.87518766098892331</v>
      </c>
      <c r="AI43" s="39">
        <v>0.66109795641675306</v>
      </c>
      <c r="AJ43" s="39">
        <v>0.54759109700567588</v>
      </c>
      <c r="AK43" s="39">
        <v>0.48859384772537179</v>
      </c>
      <c r="AL43" s="39">
        <v>0.37758919722503465</v>
      </c>
      <c r="AM43" s="39">
        <v>0.22864372339638775</v>
      </c>
      <c r="AN43" s="39">
        <v>0.76244254004399081</v>
      </c>
      <c r="AO43" s="39">
        <v>0.61122236261504825</v>
      </c>
      <c r="AP43" s="39">
        <v>0.66536019170865002</v>
      </c>
      <c r="AQ43" s="39">
        <v>0.6809744606754019</v>
      </c>
      <c r="AR43" s="39">
        <v>0.68742128669270985</v>
      </c>
      <c r="AS43" s="39">
        <v>0.71160510139533983</v>
      </c>
      <c r="AT43" s="39">
        <v>0.71352687232438938</v>
      </c>
      <c r="AU43" s="39">
        <v>0.72634565359935588</v>
      </c>
      <c r="AV43" s="39">
        <v>0.76307669410166623</v>
      </c>
    </row>
    <row r="44" spans="1:48" x14ac:dyDescent="0.2">
      <c r="A44" s="1"/>
      <c r="B44" s="23" t="s">
        <v>234</v>
      </c>
      <c r="C44" s="21" t="s">
        <v>235</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v>6.8752999999999997E-5</v>
      </c>
      <c r="AC44" s="34">
        <v>0.41786663341440888</v>
      </c>
      <c r="AD44" s="34">
        <v>1.578607281787763</v>
      </c>
      <c r="AE44" s="34">
        <v>1.578607281787763</v>
      </c>
      <c r="AF44" s="34">
        <v>0.48686417169151408</v>
      </c>
      <c r="AG44" s="34">
        <v>15.689885392610227</v>
      </c>
      <c r="AH44" s="34">
        <v>0</v>
      </c>
      <c r="AI44" s="34">
        <v>0</v>
      </c>
      <c r="AJ44" s="34">
        <v>0</v>
      </c>
      <c r="AK44" s="34">
        <v>5.3607803996592645E-235</v>
      </c>
      <c r="AL44" s="34">
        <v>0.86927493488429686</v>
      </c>
      <c r="AM44" s="34">
        <v>16.071538193463812</v>
      </c>
      <c r="AN44" s="34">
        <v>46.752724676032777</v>
      </c>
      <c r="AO44" s="34">
        <v>27.46748651680716</v>
      </c>
      <c r="AP44" s="34">
        <v>20.825829454542333</v>
      </c>
      <c r="AQ44" s="34">
        <v>22.86221540244324</v>
      </c>
      <c r="AR44" s="34">
        <v>24.473542649913583</v>
      </c>
      <c r="AS44" s="34">
        <v>26.364524383723765</v>
      </c>
      <c r="AT44" s="34">
        <v>26.45358682323895</v>
      </c>
      <c r="AU44" s="34">
        <v>27.769334455706783</v>
      </c>
      <c r="AV44" s="34">
        <v>30.780693940887421</v>
      </c>
    </row>
    <row r="45" spans="1:48" x14ac:dyDescent="0.2">
      <c r="A45" s="1"/>
      <c r="B45" s="23" t="s">
        <v>236</v>
      </c>
      <c r="C45" s="21" t="s">
        <v>208</v>
      </c>
      <c r="D45" s="39"/>
      <c r="E45" s="39"/>
      <c r="F45" s="39"/>
      <c r="G45" s="39"/>
      <c r="H45" s="39"/>
      <c r="I45" s="39"/>
      <c r="J45" s="39"/>
      <c r="K45" s="39"/>
      <c r="L45" s="39"/>
      <c r="M45" s="39"/>
      <c r="N45" s="39"/>
      <c r="O45" s="39"/>
      <c r="P45" s="39"/>
      <c r="Q45" s="39"/>
      <c r="R45" s="39"/>
      <c r="S45" s="39"/>
      <c r="T45" s="39"/>
      <c r="U45" s="39"/>
      <c r="V45" s="39"/>
      <c r="W45" s="39"/>
      <c r="X45" s="39"/>
      <c r="Y45" s="39"/>
      <c r="Z45" s="39"/>
      <c r="AA45" s="39"/>
      <c r="AB45" s="39">
        <v>0.96055595999999999</v>
      </c>
      <c r="AC45" s="39">
        <v>0.96055595954073525</v>
      </c>
      <c r="AD45" s="39">
        <v>0.96055595954073525</v>
      </c>
      <c r="AE45" s="39">
        <v>0.96055595954073525</v>
      </c>
      <c r="AF45" s="39">
        <v>0.954068531605756</v>
      </c>
      <c r="AG45" s="39">
        <v>6.4447843459554635E-2</v>
      </c>
      <c r="AH45" s="39">
        <v>6.6373879863645707E-2</v>
      </c>
      <c r="AI45" s="39">
        <v>0.32931211371048619</v>
      </c>
      <c r="AJ45" s="39">
        <v>0.44245378086132392</v>
      </c>
      <c r="AK45" s="39">
        <v>0.49905108623626948</v>
      </c>
      <c r="AL45" s="39">
        <v>0.61212131616483434</v>
      </c>
      <c r="AM45" s="39">
        <v>0.76245443947451497</v>
      </c>
      <c r="AN45" s="39">
        <v>0.22865562282691185</v>
      </c>
      <c r="AO45" s="39">
        <v>0.37987580025585449</v>
      </c>
      <c r="AP45" s="39">
        <v>0.32573797116225267</v>
      </c>
      <c r="AQ45" s="39">
        <v>0.31012370219550078</v>
      </c>
      <c r="AR45" s="39">
        <v>0.30367687617819283</v>
      </c>
      <c r="AS45" s="39">
        <v>0.2794930614755628</v>
      </c>
      <c r="AT45" s="39">
        <v>0.27757129054651331</v>
      </c>
      <c r="AU45" s="39">
        <v>0.26475250927154687</v>
      </c>
      <c r="AV45" s="39">
        <v>0.22802146876923648</v>
      </c>
    </row>
    <row r="46" spans="1:48" x14ac:dyDescent="0.2">
      <c r="A46" s="1"/>
      <c r="B46" s="23" t="s">
        <v>237</v>
      </c>
      <c r="C46" s="21" t="s">
        <v>235</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v>48.900368720000003</v>
      </c>
      <c r="AC46" s="34">
        <v>47.905436884914785</v>
      </c>
      <c r="AD46" s="34">
        <v>50.526307775063728</v>
      </c>
      <c r="AE46" s="34">
        <v>16.220936890319368</v>
      </c>
      <c r="AF46" s="34">
        <v>1.8819437021577838</v>
      </c>
      <c r="AG46" s="34">
        <v>0.82181534786936994</v>
      </c>
      <c r="AH46" s="34">
        <v>3.6529303066920184E-2</v>
      </c>
      <c r="AI46" s="34">
        <v>3.1303738758284515E-6</v>
      </c>
      <c r="AJ46" s="34">
        <v>6.1351090250480781E-4</v>
      </c>
      <c r="AK46" s="34">
        <v>0.64181638710653222</v>
      </c>
      <c r="AL46" s="34">
        <v>14.000356747635067</v>
      </c>
      <c r="AM46" s="34">
        <v>29.44671541014862</v>
      </c>
      <c r="AN46" s="34">
        <v>10.344957181317126</v>
      </c>
      <c r="AO46" s="34">
        <v>14.595620061756627</v>
      </c>
      <c r="AP46" s="34">
        <v>7.28409454444121</v>
      </c>
      <c r="AQ46" s="34">
        <v>7.3573016374158584</v>
      </c>
      <c r="AR46" s="34">
        <v>7.6741212497596276</v>
      </c>
      <c r="AS46" s="34">
        <v>7.2399731228858917</v>
      </c>
      <c r="AT46" s="34">
        <v>7.2511811526545609</v>
      </c>
      <c r="AU46" s="34">
        <v>6.982796086008312</v>
      </c>
      <c r="AV46" s="34">
        <v>6.015693457731758</v>
      </c>
    </row>
    <row r="47" spans="1:48" x14ac:dyDescent="0.2">
      <c r="A47" s="1"/>
      <c r="B47" s="22"/>
      <c r="C47" s="21"/>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row>
    <row r="48" spans="1:48" x14ac:dyDescent="0.2">
      <c r="A48" s="1"/>
      <c r="B48" s="46" t="s">
        <v>24</v>
      </c>
      <c r="C48" s="21"/>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row>
    <row r="49" spans="1:48" x14ac:dyDescent="0.2">
      <c r="A49" s="1"/>
      <c r="B49" s="23" t="s">
        <v>231</v>
      </c>
      <c r="C49" s="21" t="s">
        <v>10</v>
      </c>
      <c r="D49" s="35"/>
      <c r="E49" s="35"/>
      <c r="F49" s="35"/>
      <c r="G49" s="35"/>
      <c r="H49" s="35"/>
      <c r="I49" s="35"/>
      <c r="J49" s="35"/>
      <c r="K49" s="35"/>
      <c r="L49" s="35"/>
      <c r="M49" s="35"/>
      <c r="N49" s="35"/>
      <c r="O49" s="35"/>
      <c r="P49" s="35"/>
      <c r="Q49" s="35"/>
      <c r="R49" s="35"/>
      <c r="S49" s="35"/>
      <c r="T49" s="35"/>
      <c r="U49" s="35"/>
      <c r="V49" s="35"/>
      <c r="W49" s="35"/>
      <c r="X49" s="35"/>
      <c r="Y49" s="35"/>
      <c r="Z49" s="35"/>
      <c r="AA49" s="35"/>
      <c r="AB49" s="35">
        <v>0</v>
      </c>
      <c r="AC49" s="35">
        <v>0</v>
      </c>
      <c r="AD49" s="35">
        <v>0</v>
      </c>
      <c r="AE49" s="35">
        <v>0</v>
      </c>
      <c r="AF49" s="35">
        <v>0</v>
      </c>
      <c r="AG49" s="32">
        <v>547.48054000000002</v>
      </c>
      <c r="AH49" s="32">
        <v>547.48054000000002</v>
      </c>
      <c r="AI49" s="32">
        <v>550.46005999999977</v>
      </c>
      <c r="AJ49" s="32">
        <v>550.46005999999977</v>
      </c>
      <c r="AK49" s="32">
        <v>550.46005999999977</v>
      </c>
      <c r="AL49" s="32">
        <v>550.28213753454997</v>
      </c>
      <c r="AM49" s="32">
        <v>550.20275812370699</v>
      </c>
      <c r="AN49" s="32">
        <v>574.6967943042672</v>
      </c>
      <c r="AO49" s="32">
        <v>573.83192076917578</v>
      </c>
      <c r="AP49" s="32">
        <v>573.79636850342445</v>
      </c>
      <c r="AQ49" s="32">
        <v>573.93163476330938</v>
      </c>
      <c r="AR49" s="32">
        <v>573.94623884929047</v>
      </c>
      <c r="AS49" s="32">
        <v>574.03756491889044</v>
      </c>
      <c r="AT49" s="32">
        <v>574.07349183525344</v>
      </c>
      <c r="AU49" s="32">
        <v>574.15448852473639</v>
      </c>
      <c r="AV49" s="32">
        <v>574.25830051116861</v>
      </c>
    </row>
    <row r="50" spans="1:48" x14ac:dyDescent="0.2">
      <c r="A50" s="1"/>
      <c r="B50" s="23" t="s">
        <v>232</v>
      </c>
      <c r="C50" s="21" t="s">
        <v>10</v>
      </c>
      <c r="D50" s="32"/>
      <c r="E50" s="32"/>
      <c r="F50" s="32"/>
      <c r="G50" s="32"/>
      <c r="H50" s="32"/>
      <c r="I50" s="32"/>
      <c r="J50" s="32"/>
      <c r="K50" s="32"/>
      <c r="L50" s="32"/>
      <c r="M50" s="32"/>
      <c r="N50" s="32"/>
      <c r="O50" s="32"/>
      <c r="P50" s="32"/>
      <c r="Q50" s="32"/>
      <c r="R50" s="32"/>
      <c r="S50" s="32"/>
      <c r="T50" s="32"/>
      <c r="U50" s="32"/>
      <c r="V50" s="32"/>
      <c r="W50" s="32"/>
      <c r="X50" s="32"/>
      <c r="Y50" s="32"/>
      <c r="Z50" s="32"/>
      <c r="AA50" s="32"/>
      <c r="AB50" s="32">
        <v>475.91828179999999</v>
      </c>
      <c r="AC50" s="32">
        <v>484.06720964188429</v>
      </c>
      <c r="AD50" s="32">
        <v>487.08654119159172</v>
      </c>
      <c r="AE50" s="32">
        <v>482.35734420632065</v>
      </c>
      <c r="AF50" s="32">
        <v>501.55654522226558</v>
      </c>
      <c r="AG50" s="32">
        <v>524.55925000000002</v>
      </c>
      <c r="AH50" s="32">
        <v>525.94698999999991</v>
      </c>
      <c r="AI50" s="32">
        <v>527.95955000000004</v>
      </c>
      <c r="AJ50" s="32">
        <v>527.67854000000011</v>
      </c>
      <c r="AK50" s="32">
        <v>522.77545000000009</v>
      </c>
      <c r="AL50" s="32">
        <v>528.4910500000002</v>
      </c>
      <c r="AM50" s="32">
        <v>524.69315000000017</v>
      </c>
      <c r="AN50" s="32">
        <v>544.13192686756724</v>
      </c>
      <c r="AO50" s="32">
        <v>543.31305105720924</v>
      </c>
      <c r="AP50" s="32">
        <v>543.27938961510711</v>
      </c>
      <c r="AQ50" s="32">
        <v>543.40746182876967</v>
      </c>
      <c r="AR50" s="32">
        <v>543.42128920613413</v>
      </c>
      <c r="AS50" s="32">
        <v>543.50775815935833</v>
      </c>
      <c r="AT50" s="32">
        <v>543.54177432652796</v>
      </c>
      <c r="AU50" s="32">
        <v>543.61846326085833</v>
      </c>
      <c r="AV50" s="32">
        <v>543.71675407571786</v>
      </c>
    </row>
    <row r="51" spans="1:48" x14ac:dyDescent="0.2">
      <c r="A51" s="1"/>
      <c r="B51" s="23" t="s">
        <v>233</v>
      </c>
      <c r="C51" s="21" t="s">
        <v>208</v>
      </c>
      <c r="D51" s="39"/>
      <c r="E51" s="39"/>
      <c r="F51" s="39"/>
      <c r="G51" s="39"/>
      <c r="H51" s="39"/>
      <c r="I51" s="39"/>
      <c r="J51" s="39"/>
      <c r="K51" s="39"/>
      <c r="L51" s="39"/>
      <c r="M51" s="39"/>
      <c r="N51" s="39"/>
      <c r="O51" s="39"/>
      <c r="P51" s="39"/>
      <c r="Q51" s="39"/>
      <c r="R51" s="39"/>
      <c r="S51" s="39"/>
      <c r="T51" s="39"/>
      <c r="U51" s="39"/>
      <c r="V51" s="39"/>
      <c r="W51" s="39"/>
      <c r="X51" s="39"/>
      <c r="Y51" s="39"/>
      <c r="Z51" s="39"/>
      <c r="AA51" s="39"/>
      <c r="AB51" s="39">
        <v>0.43089530300000001</v>
      </c>
      <c r="AC51" s="39">
        <v>0.43089530329142922</v>
      </c>
      <c r="AD51" s="39">
        <v>0.43089530329142922</v>
      </c>
      <c r="AE51" s="39">
        <v>0.43089530329142922</v>
      </c>
      <c r="AF51" s="39">
        <v>0.44446579877007897</v>
      </c>
      <c r="AG51" s="39">
        <v>0.93727166785952865</v>
      </c>
      <c r="AH51" s="39">
        <v>0.93609606833555203</v>
      </c>
      <c r="AI51" s="39">
        <v>0.6695666224721345</v>
      </c>
      <c r="AJ51" s="39">
        <v>0.53142638473703985</v>
      </c>
      <c r="AK51" s="39">
        <v>0.46296714966244107</v>
      </c>
      <c r="AL51" s="39">
        <v>0.37482472408946177</v>
      </c>
      <c r="AM51" s="39">
        <v>0.26560325782793232</v>
      </c>
      <c r="AN51" s="39">
        <v>0.96436235923138958</v>
      </c>
      <c r="AO51" s="39">
        <v>0.89658919046277441</v>
      </c>
      <c r="AP51" s="39">
        <v>0.93043751932920227</v>
      </c>
      <c r="AQ51" s="39">
        <v>0.92837384935593836</v>
      </c>
      <c r="AR51" s="39">
        <v>0.91872883738521127</v>
      </c>
      <c r="AS51" s="39">
        <v>0.91910381585906364</v>
      </c>
      <c r="AT51" s="39">
        <v>0.91402195125729657</v>
      </c>
      <c r="AU51" s="39">
        <v>0.91640306097725077</v>
      </c>
      <c r="AV51" s="39">
        <v>0.9239446442076108</v>
      </c>
    </row>
    <row r="52" spans="1:48" x14ac:dyDescent="0.2">
      <c r="A52" s="1"/>
      <c r="B52" s="23" t="s">
        <v>236</v>
      </c>
      <c r="C52" s="21" t="s">
        <v>208</v>
      </c>
      <c r="D52" s="39"/>
      <c r="E52" s="39"/>
      <c r="F52" s="39"/>
      <c r="G52" s="39"/>
      <c r="H52" s="39"/>
      <c r="I52" s="39"/>
      <c r="J52" s="39"/>
      <c r="K52" s="39"/>
      <c r="L52" s="39"/>
      <c r="M52" s="39"/>
      <c r="N52" s="39"/>
      <c r="O52" s="39"/>
      <c r="P52" s="39"/>
      <c r="Q52" s="39"/>
      <c r="R52" s="39"/>
      <c r="S52" s="39"/>
      <c r="T52" s="39"/>
      <c r="U52" s="39"/>
      <c r="V52" s="39"/>
      <c r="W52" s="39"/>
      <c r="X52" s="39"/>
      <c r="Y52" s="39"/>
      <c r="Z52" s="39"/>
      <c r="AA52" s="39"/>
      <c r="AB52" s="39">
        <v>0.56910469699999999</v>
      </c>
      <c r="AC52" s="39">
        <v>0.56910469670857078</v>
      </c>
      <c r="AD52" s="39">
        <v>0.56910469670857078</v>
      </c>
      <c r="AE52" s="39">
        <v>0.56910469670857078</v>
      </c>
      <c r="AF52" s="39">
        <v>0.55553420122992103</v>
      </c>
      <c r="AG52" s="39">
        <v>5.5936601109591436E-2</v>
      </c>
      <c r="AH52" s="39">
        <v>5.752655972295493E-2</v>
      </c>
      <c r="AI52" s="39">
        <v>0.32509208309820148</v>
      </c>
      <c r="AJ52" s="39">
        <v>0.46392273606610035</v>
      </c>
      <c r="AK52" s="39">
        <v>0.52471607073362003</v>
      </c>
      <c r="AL52" s="39">
        <v>0.61414801631929228</v>
      </c>
      <c r="AM52" s="39">
        <v>0.72570991254602768</v>
      </c>
      <c r="AN52" s="39">
        <v>2.6950811142570513E-2</v>
      </c>
      <c r="AO52" s="39">
        <v>9.4723979911185696E-2</v>
      </c>
      <c r="AP52" s="39">
        <v>6.0875651044757735E-2</v>
      </c>
      <c r="AQ52" s="39">
        <v>6.2939321018021674E-2</v>
      </c>
      <c r="AR52" s="39">
        <v>7.2584332988748751E-2</v>
      </c>
      <c r="AS52" s="39">
        <v>7.2209354514896365E-2</v>
      </c>
      <c r="AT52" s="39">
        <v>7.7291219116663465E-2</v>
      </c>
      <c r="AU52" s="39">
        <v>7.4910109396709335E-2</v>
      </c>
      <c r="AV52" s="39">
        <v>6.7368526166349266E-2</v>
      </c>
    </row>
    <row r="53" spans="1:48" x14ac:dyDescent="0.2">
      <c r="A53" s="1"/>
      <c r="B53" s="23" t="s">
        <v>237</v>
      </c>
      <c r="C53" s="21" t="s">
        <v>235</v>
      </c>
      <c r="D53" s="34"/>
      <c r="E53" s="34"/>
      <c r="F53" s="34"/>
      <c r="G53" s="34"/>
      <c r="H53" s="34"/>
      <c r="I53" s="34"/>
      <c r="J53" s="34"/>
      <c r="K53" s="34"/>
      <c r="L53" s="34"/>
      <c r="M53" s="34"/>
      <c r="N53" s="34"/>
      <c r="O53" s="34"/>
      <c r="P53" s="34"/>
      <c r="Q53" s="34"/>
      <c r="R53" s="34"/>
      <c r="S53" s="34"/>
      <c r="T53" s="34"/>
      <c r="U53" s="34"/>
      <c r="V53" s="34"/>
      <c r="W53" s="34"/>
      <c r="X53" s="34"/>
      <c r="Y53" s="34"/>
      <c r="Z53" s="34"/>
      <c r="AA53" s="34"/>
      <c r="AB53" s="34">
        <v>11.624689549999999</v>
      </c>
      <c r="AC53" s="34">
        <v>11.058389163622875</v>
      </c>
      <c r="AD53" s="34">
        <v>12.922948341645514</v>
      </c>
      <c r="AE53" s="34">
        <v>4.9134009963348788</v>
      </c>
      <c r="AF53" s="34">
        <v>3.2340741032135889</v>
      </c>
      <c r="AG53" s="34">
        <v>0.35787266423908864</v>
      </c>
      <c r="AH53" s="34">
        <v>1.3834308921579835E-2</v>
      </c>
      <c r="AI53" s="34">
        <v>6.9875536200830021E-2</v>
      </c>
      <c r="AJ53" s="34">
        <v>2.1963356622784458</v>
      </c>
      <c r="AK53" s="34">
        <v>3.5432011612587768</v>
      </c>
      <c r="AL53" s="34">
        <v>11.971513416314181</v>
      </c>
      <c r="AM53" s="34">
        <v>12.629595750789063</v>
      </c>
      <c r="AN53" s="34">
        <v>0.72553886240510712</v>
      </c>
      <c r="AO53" s="34">
        <v>1.5876802283037297</v>
      </c>
      <c r="AP53" s="34">
        <v>0.68788033882978361</v>
      </c>
      <c r="AQ53" s="34">
        <v>0.74814117022222226</v>
      </c>
      <c r="AR53" s="34">
        <v>0.93069265684011637</v>
      </c>
      <c r="AS53" s="34">
        <v>0.94142399300057322</v>
      </c>
      <c r="AT53" s="34">
        <v>1.0408442135579188</v>
      </c>
      <c r="AU53" s="34">
        <v>1.0080807005160786</v>
      </c>
      <c r="AV53" s="34">
        <v>0.91892427457333392</v>
      </c>
    </row>
    <row r="54" spans="1:48" x14ac:dyDescent="0.2">
      <c r="A54" s="1"/>
      <c r="B54" s="50"/>
      <c r="C54" s="21"/>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row>
    <row r="55" spans="1:48" x14ac:dyDescent="0.2">
      <c r="A55" s="1"/>
      <c r="B55" s="46" t="s">
        <v>25</v>
      </c>
      <c r="C55" s="21"/>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row>
    <row r="56" spans="1:48" x14ac:dyDescent="0.2">
      <c r="A56" s="1"/>
      <c r="B56" s="23" t="s">
        <v>231</v>
      </c>
      <c r="C56" s="21" t="s">
        <v>10</v>
      </c>
      <c r="D56" s="35"/>
      <c r="E56" s="35"/>
      <c r="F56" s="35"/>
      <c r="G56" s="35"/>
      <c r="H56" s="35"/>
      <c r="I56" s="35"/>
      <c r="J56" s="35"/>
      <c r="K56" s="35"/>
      <c r="L56" s="35"/>
      <c r="M56" s="35"/>
      <c r="N56" s="35"/>
      <c r="O56" s="35"/>
      <c r="P56" s="35"/>
      <c r="Q56" s="35"/>
      <c r="R56" s="35"/>
      <c r="S56" s="35"/>
      <c r="T56" s="35"/>
      <c r="U56" s="35"/>
      <c r="V56" s="35"/>
      <c r="W56" s="35"/>
      <c r="X56" s="35"/>
      <c r="Y56" s="35"/>
      <c r="Z56" s="35"/>
      <c r="AA56" s="35"/>
      <c r="AB56" s="35">
        <v>0</v>
      </c>
      <c r="AC56" s="35">
        <v>0</v>
      </c>
      <c r="AD56" s="35">
        <v>0</v>
      </c>
      <c r="AE56" s="35">
        <v>0</v>
      </c>
      <c r="AF56" s="35">
        <v>0</v>
      </c>
      <c r="AG56" s="32">
        <v>3129.6296699999994</v>
      </c>
      <c r="AH56" s="32">
        <v>3129.6296699999994</v>
      </c>
      <c r="AI56" s="32">
        <v>3129.511480000001</v>
      </c>
      <c r="AJ56" s="32">
        <v>3129.511480000001</v>
      </c>
      <c r="AK56" s="32">
        <v>3129.511480000001</v>
      </c>
      <c r="AL56" s="32">
        <v>3131.2561580692254</v>
      </c>
      <c r="AM56" s="32">
        <v>3130.9077137946852</v>
      </c>
      <c r="AN56" s="32">
        <v>3632.3163963666598</v>
      </c>
      <c r="AO56" s="32">
        <v>3631.0811662686028</v>
      </c>
      <c r="AP56" s="32">
        <v>3630.9116960603724</v>
      </c>
      <c r="AQ56" s="32">
        <v>3631.5564820042423</v>
      </c>
      <c r="AR56" s="32">
        <v>3631.626096624856</v>
      </c>
      <c r="AS56" s="32">
        <v>3632.0614288801958</v>
      </c>
      <c r="AT56" s="32">
        <v>3632.2326849694614</v>
      </c>
      <c r="AU56" s="32">
        <v>3632.6187792321625</v>
      </c>
      <c r="AV56" s="32">
        <v>3633.1136292392061</v>
      </c>
    </row>
    <row r="57" spans="1:48" x14ac:dyDescent="0.2">
      <c r="A57" s="1"/>
      <c r="B57" s="23" t="s">
        <v>232</v>
      </c>
      <c r="C57" s="21" t="s">
        <v>10</v>
      </c>
      <c r="D57" s="32"/>
      <c r="E57" s="32"/>
      <c r="F57" s="32"/>
      <c r="G57" s="32"/>
      <c r="H57" s="32"/>
      <c r="I57" s="32"/>
      <c r="J57" s="32"/>
      <c r="K57" s="32"/>
      <c r="L57" s="32"/>
      <c r="M57" s="32"/>
      <c r="N57" s="32"/>
      <c r="O57" s="32"/>
      <c r="P57" s="32"/>
      <c r="Q57" s="32"/>
      <c r="R57" s="32"/>
      <c r="S57" s="32"/>
      <c r="T57" s="32"/>
      <c r="U57" s="32"/>
      <c r="V57" s="32"/>
      <c r="W57" s="32"/>
      <c r="X57" s="32"/>
      <c r="Y57" s="32"/>
      <c r="Z57" s="32"/>
      <c r="AA57" s="32"/>
      <c r="AB57" s="32">
        <v>2996.1426299999998</v>
      </c>
      <c r="AC57" s="32">
        <v>3004.179731575462</v>
      </c>
      <c r="AD57" s="32">
        <v>2992.100835091589</v>
      </c>
      <c r="AE57" s="32">
        <v>2997.4743987756692</v>
      </c>
      <c r="AF57" s="32">
        <v>2985.6602579946939</v>
      </c>
      <c r="AG57" s="32">
        <v>3094.5541100000009</v>
      </c>
      <c r="AH57" s="32">
        <v>3083.324990000001</v>
      </c>
      <c r="AI57" s="32">
        <v>3089.2095199999999</v>
      </c>
      <c r="AJ57" s="32">
        <v>3083.353450000001</v>
      </c>
      <c r="AK57" s="32">
        <v>3045.1073299999994</v>
      </c>
      <c r="AL57" s="32">
        <v>3078.3097900000021</v>
      </c>
      <c r="AM57" s="32">
        <v>3045.5050600000004</v>
      </c>
      <c r="AN57" s="32">
        <v>3545.6180148469502</v>
      </c>
      <c r="AO57" s="32">
        <v>3544.4122679873067</v>
      </c>
      <c r="AP57" s="32">
        <v>3544.2468427991594</v>
      </c>
      <c r="AQ57" s="32">
        <v>3544.8762385920454</v>
      </c>
      <c r="AR57" s="32">
        <v>3544.9441916076998</v>
      </c>
      <c r="AS57" s="32">
        <v>3545.3691330826546</v>
      </c>
      <c r="AT57" s="32">
        <v>3545.536301525322</v>
      </c>
      <c r="AU57" s="32">
        <v>3545.9131802505976</v>
      </c>
      <c r="AV57" s="32">
        <v>3546.39621887063</v>
      </c>
    </row>
    <row r="58" spans="1:48" x14ac:dyDescent="0.2">
      <c r="A58" s="1"/>
      <c r="B58" s="23" t="s">
        <v>233</v>
      </c>
      <c r="C58" s="21" t="s">
        <v>208</v>
      </c>
      <c r="D58" s="39"/>
      <c r="E58" s="39"/>
      <c r="F58" s="39"/>
      <c r="G58" s="39"/>
      <c r="H58" s="39"/>
      <c r="I58" s="39"/>
      <c r="J58" s="39"/>
      <c r="K58" s="39"/>
      <c r="L58" s="39"/>
      <c r="M58" s="39"/>
      <c r="N58" s="39"/>
      <c r="O58" s="39"/>
      <c r="P58" s="39"/>
      <c r="Q58" s="39"/>
      <c r="R58" s="39"/>
      <c r="S58" s="39"/>
      <c r="T58" s="39"/>
      <c r="U58" s="39"/>
      <c r="V58" s="39"/>
      <c r="W58" s="39"/>
      <c r="X58" s="39"/>
      <c r="Y58" s="39"/>
      <c r="Z58" s="39"/>
      <c r="AA58" s="39"/>
      <c r="AB58" s="39">
        <v>2.3588695E-2</v>
      </c>
      <c r="AC58" s="39">
        <v>2.3588694765661167E-2</v>
      </c>
      <c r="AD58" s="39">
        <v>2.3588694765661167E-2</v>
      </c>
      <c r="AE58" s="39">
        <v>2.3588694765661167E-2</v>
      </c>
      <c r="AF58" s="39">
        <v>2.8883838180606025E-2</v>
      </c>
      <c r="AG58" s="39">
        <v>0.49313135524240659</v>
      </c>
      <c r="AH58" s="39">
        <v>0.49218992974169007</v>
      </c>
      <c r="AI58" s="39">
        <v>0.339152197354958</v>
      </c>
      <c r="AJ58" s="39">
        <v>0.29361225121927453</v>
      </c>
      <c r="AK58" s="39">
        <v>0.28260963136560457</v>
      </c>
      <c r="AL58" s="39">
        <v>0.2269160830625821</v>
      </c>
      <c r="AM58" s="39">
        <v>0.12066554570098137</v>
      </c>
      <c r="AN58" s="39">
        <v>0.48805402029956729</v>
      </c>
      <c r="AO58" s="39">
        <v>0.4572442732411956</v>
      </c>
      <c r="AP58" s="39">
        <v>0.44019852888759753</v>
      </c>
      <c r="AQ58" s="39">
        <v>0.45454280659182583</v>
      </c>
      <c r="AR58" s="39">
        <v>0.41770155838177353</v>
      </c>
      <c r="AS58" s="39">
        <v>0.36619526147093368</v>
      </c>
      <c r="AT58" s="39">
        <v>0.3607751237047741</v>
      </c>
      <c r="AU58" s="39">
        <v>0.36698244184882928</v>
      </c>
      <c r="AV58" s="39">
        <v>0.38415069709070476</v>
      </c>
    </row>
    <row r="59" spans="1:48" x14ac:dyDescent="0.2">
      <c r="A59" s="1"/>
      <c r="B59" s="23" t="s">
        <v>236</v>
      </c>
      <c r="C59" s="21" t="s">
        <v>208</v>
      </c>
      <c r="D59" s="39"/>
      <c r="E59" s="39"/>
      <c r="F59" s="39"/>
      <c r="G59" s="39"/>
      <c r="H59" s="39"/>
      <c r="I59" s="39"/>
      <c r="J59" s="39"/>
      <c r="K59" s="39"/>
      <c r="L59" s="39"/>
      <c r="M59" s="39"/>
      <c r="N59" s="39"/>
      <c r="O59" s="39"/>
      <c r="P59" s="39"/>
      <c r="Q59" s="39"/>
      <c r="R59" s="39"/>
      <c r="S59" s="39"/>
      <c r="T59" s="39"/>
      <c r="U59" s="39"/>
      <c r="V59" s="39"/>
      <c r="W59" s="39"/>
      <c r="X59" s="39"/>
      <c r="Y59" s="39"/>
      <c r="Z59" s="39"/>
      <c r="AA59" s="39"/>
      <c r="AB59" s="39">
        <v>0.97641130499999995</v>
      </c>
      <c r="AC59" s="39">
        <v>0.97641130523433883</v>
      </c>
      <c r="AD59" s="39">
        <v>0.97641130523433883</v>
      </c>
      <c r="AE59" s="39">
        <v>0.97641130523433883</v>
      </c>
      <c r="AF59" s="39">
        <v>0.97111616181939397</v>
      </c>
      <c r="AG59" s="39">
        <v>0.44454984707403594</v>
      </c>
      <c r="AH59" s="39">
        <v>0.44598892262566631</v>
      </c>
      <c r="AI59" s="39">
        <v>0.65091581374534979</v>
      </c>
      <c r="AJ59" s="39">
        <v>0.6968423214666617</v>
      </c>
      <c r="AK59" s="39">
        <v>0.71286205862569774</v>
      </c>
      <c r="AL59" s="39">
        <v>0.76765883442192417</v>
      </c>
      <c r="AM59" s="39">
        <v>0.87926586797396422</v>
      </c>
      <c r="AN59" s="39">
        <v>0.5118773933753783</v>
      </c>
      <c r="AO59" s="39">
        <v>0.54268714043374999</v>
      </c>
      <c r="AP59" s="39">
        <v>0.55973288478734806</v>
      </c>
      <c r="AQ59" s="39">
        <v>0.54538860708311976</v>
      </c>
      <c r="AR59" s="39">
        <v>0.58222985529317206</v>
      </c>
      <c r="AS59" s="39">
        <v>0.63373615220401192</v>
      </c>
      <c r="AT59" s="39">
        <v>0.63915628997017149</v>
      </c>
      <c r="AU59" s="39">
        <v>0.63294897182611631</v>
      </c>
      <c r="AV59" s="39">
        <v>0.61578071658424083</v>
      </c>
    </row>
    <row r="60" spans="1:48" x14ac:dyDescent="0.2">
      <c r="A60" s="1"/>
      <c r="B60" s="23" t="s">
        <v>237</v>
      </c>
      <c r="C60" s="21" t="s">
        <v>235</v>
      </c>
      <c r="D60" s="34"/>
      <c r="E60" s="34"/>
      <c r="F60" s="34"/>
      <c r="G60" s="34"/>
      <c r="H60" s="34"/>
      <c r="I60" s="34"/>
      <c r="J60" s="34"/>
      <c r="K60" s="34"/>
      <c r="L60" s="34"/>
      <c r="M60" s="34"/>
      <c r="N60" s="34"/>
      <c r="O60" s="34"/>
      <c r="P60" s="34"/>
      <c r="Q60" s="34"/>
      <c r="R60" s="34"/>
      <c r="S60" s="34"/>
      <c r="T60" s="34"/>
      <c r="U60" s="34"/>
      <c r="V60" s="34"/>
      <c r="W60" s="34"/>
      <c r="X60" s="34"/>
      <c r="Y60" s="34"/>
      <c r="Z60" s="34"/>
      <c r="AA60" s="34"/>
      <c r="AB60" s="34">
        <v>22.608882470000001</v>
      </c>
      <c r="AC60" s="34">
        <v>29.841800249934874</v>
      </c>
      <c r="AD60" s="34">
        <v>9.2501874801954962</v>
      </c>
      <c r="AE60" s="34">
        <v>10.183499156011354</v>
      </c>
      <c r="AF60" s="34">
        <v>9.2339061490607062</v>
      </c>
      <c r="AG60" s="34">
        <v>6.0170787512499802</v>
      </c>
      <c r="AH60" s="34">
        <v>0.11183825235768152</v>
      </c>
      <c r="AI60" s="34">
        <v>7.0513613882382814E-6</v>
      </c>
      <c r="AJ60" s="34">
        <v>7.6433647230004495E-2</v>
      </c>
      <c r="AK60" s="34">
        <v>0.68177614706212286</v>
      </c>
      <c r="AL60" s="34">
        <v>16.655080812585119</v>
      </c>
      <c r="AM60" s="34">
        <v>26.121040045321614</v>
      </c>
      <c r="AN60" s="34">
        <v>13.023622045139003</v>
      </c>
      <c r="AO60" s="34">
        <v>10.573617811382375</v>
      </c>
      <c r="AP60" s="34">
        <v>6.3220973623958221</v>
      </c>
      <c r="AQ60" s="34">
        <v>6.4009793218735869</v>
      </c>
      <c r="AR60" s="34">
        <v>8.3267812238742582</v>
      </c>
      <c r="AS60" s="34">
        <v>10.671807801686615</v>
      </c>
      <c r="AT60" s="34">
        <v>10.658114706624618</v>
      </c>
      <c r="AU60" s="34">
        <v>10.229201742476922</v>
      </c>
      <c r="AV60" s="34">
        <v>10.034761511853977</v>
      </c>
    </row>
    <row r="61" spans="1:48" x14ac:dyDescent="0.2">
      <c r="A61" s="1"/>
      <c r="B61" s="23"/>
      <c r="C61" s="21"/>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row>
    <row r="62" spans="1:48" x14ac:dyDescent="0.2">
      <c r="A62" s="1"/>
      <c r="B62" s="46" t="s">
        <v>240</v>
      </c>
      <c r="C62" s="21"/>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row>
    <row r="63" spans="1:48" x14ac:dyDescent="0.2">
      <c r="A63" s="1"/>
      <c r="B63" s="23" t="s">
        <v>231</v>
      </c>
      <c r="C63" s="21" t="s">
        <v>10</v>
      </c>
      <c r="D63" s="35"/>
      <c r="E63" s="35"/>
      <c r="F63" s="35"/>
      <c r="G63" s="35"/>
      <c r="H63" s="35"/>
      <c r="I63" s="35"/>
      <c r="J63" s="35"/>
      <c r="K63" s="35"/>
      <c r="L63" s="35"/>
      <c r="M63" s="35"/>
      <c r="N63" s="35"/>
      <c r="O63" s="35"/>
      <c r="P63" s="35"/>
      <c r="Q63" s="35"/>
      <c r="R63" s="35"/>
      <c r="S63" s="35"/>
      <c r="T63" s="35"/>
      <c r="U63" s="35"/>
      <c r="V63" s="35"/>
      <c r="W63" s="35"/>
      <c r="X63" s="35"/>
      <c r="Y63" s="35"/>
      <c r="Z63" s="35"/>
      <c r="AA63" s="35"/>
      <c r="AB63" s="35">
        <v>0</v>
      </c>
      <c r="AC63" s="35">
        <v>0</v>
      </c>
      <c r="AD63" s="35">
        <v>0</v>
      </c>
      <c r="AE63" s="35">
        <v>0</v>
      </c>
      <c r="AF63" s="35">
        <v>0</v>
      </c>
      <c r="AG63" s="35">
        <v>39.463680000000004</v>
      </c>
      <c r="AH63" s="35">
        <v>39.463680000000004</v>
      </c>
      <c r="AI63" s="35">
        <v>39.333009999999987</v>
      </c>
      <c r="AJ63" s="35">
        <v>39.333009999999987</v>
      </c>
      <c r="AK63" s="35">
        <v>39.333009999999987</v>
      </c>
      <c r="AL63" s="35">
        <v>39.331380371028082</v>
      </c>
      <c r="AM63" s="35">
        <v>39.322360871161095</v>
      </c>
      <c r="AN63" s="35">
        <v>55.077185826308131</v>
      </c>
      <c r="AO63" s="35">
        <v>55.000233606634886</v>
      </c>
      <c r="AP63" s="35">
        <v>54.995162894968495</v>
      </c>
      <c r="AQ63" s="35">
        <v>55.01445551071528</v>
      </c>
      <c r="AR63" s="35">
        <v>55.016538447135673</v>
      </c>
      <c r="AS63" s="35">
        <v>55.029564007019999</v>
      </c>
      <c r="AT63" s="35">
        <v>55.034688153965057</v>
      </c>
      <c r="AU63" s="35">
        <v>55.046240465740993</v>
      </c>
      <c r="AV63" s="35">
        <v>55.061046854014414</v>
      </c>
    </row>
    <row r="64" spans="1:48" x14ac:dyDescent="0.2">
      <c r="A64" s="1"/>
      <c r="B64" s="23" t="s">
        <v>232</v>
      </c>
      <c r="C64" s="21" t="s">
        <v>10</v>
      </c>
      <c r="D64" s="32"/>
      <c r="E64" s="32"/>
      <c r="F64" s="32"/>
      <c r="G64" s="32"/>
      <c r="H64" s="32"/>
      <c r="I64" s="32"/>
      <c r="J64" s="32"/>
      <c r="K64" s="32"/>
      <c r="L64" s="32"/>
      <c r="M64" s="32"/>
      <c r="N64" s="32"/>
      <c r="O64" s="32"/>
      <c r="P64" s="32"/>
      <c r="Q64" s="32"/>
      <c r="R64" s="32"/>
      <c r="S64" s="32"/>
      <c r="T64" s="32"/>
      <c r="U64" s="32"/>
      <c r="V64" s="32"/>
      <c r="W64" s="32"/>
      <c r="X64" s="32"/>
      <c r="Y64" s="32"/>
      <c r="Z64" s="32"/>
      <c r="AA64" s="32"/>
      <c r="AB64" s="32">
        <v>38.807971819999999</v>
      </c>
      <c r="AC64" s="32">
        <v>38.859151290524188</v>
      </c>
      <c r="AD64" s="32">
        <v>38.828132687627409</v>
      </c>
      <c r="AE64" s="32">
        <v>38.831751934169375</v>
      </c>
      <c r="AF64" s="32">
        <v>38.906872218057678</v>
      </c>
      <c r="AG64" s="32">
        <v>39.006370000000004</v>
      </c>
      <c r="AH64" s="32">
        <v>38.847709999999999</v>
      </c>
      <c r="AI64" s="32">
        <v>38.59507</v>
      </c>
      <c r="AJ64" s="32">
        <v>37.784219999999998</v>
      </c>
      <c r="AK64" s="32">
        <v>37.622299999999996</v>
      </c>
      <c r="AL64" s="32">
        <v>38.592479999999988</v>
      </c>
      <c r="AM64" s="32">
        <v>38.318179999999998</v>
      </c>
      <c r="AN64" s="32">
        <v>53.459861165038056</v>
      </c>
      <c r="AO64" s="32">
        <v>53.385168623682617</v>
      </c>
      <c r="AP64" s="32">
        <v>53.38024681190835</v>
      </c>
      <c r="AQ64" s="32">
        <v>53.398972905913695</v>
      </c>
      <c r="AR64" s="32">
        <v>53.400994677545256</v>
      </c>
      <c r="AS64" s="32">
        <v>53.413637745860498</v>
      </c>
      <c r="AT64" s="32">
        <v>53.418611423802858</v>
      </c>
      <c r="AU64" s="32">
        <v>53.429824505488348</v>
      </c>
      <c r="AV64" s="32">
        <v>53.444196108713477</v>
      </c>
    </row>
    <row r="65" spans="1:48" x14ac:dyDescent="0.2">
      <c r="A65" s="1"/>
      <c r="B65" s="23" t="s">
        <v>233</v>
      </c>
      <c r="C65" s="21" t="s">
        <v>208</v>
      </c>
      <c r="D65" s="39"/>
      <c r="E65" s="39"/>
      <c r="F65" s="39"/>
      <c r="G65" s="39"/>
      <c r="H65" s="39"/>
      <c r="I65" s="39"/>
      <c r="J65" s="39"/>
      <c r="K65" s="39"/>
      <c r="L65" s="39"/>
      <c r="M65" s="39"/>
      <c r="N65" s="39"/>
      <c r="O65" s="39"/>
      <c r="P65" s="39"/>
      <c r="Q65" s="39"/>
      <c r="R65" s="39"/>
      <c r="S65" s="39"/>
      <c r="T65" s="39"/>
      <c r="U65" s="39"/>
      <c r="V65" s="39"/>
      <c r="W65" s="39"/>
      <c r="X65" s="39"/>
      <c r="Y65" s="39"/>
      <c r="Z65" s="39"/>
      <c r="AA65" s="39"/>
      <c r="AB65" s="39">
        <v>0.65375237200000003</v>
      </c>
      <c r="AC65" s="39">
        <v>0.65375237220529403</v>
      </c>
      <c r="AD65" s="39">
        <v>0.65375237220529403</v>
      </c>
      <c r="AE65" s="39">
        <v>0.65375237220529403</v>
      </c>
      <c r="AF65" s="39">
        <v>0.65791544136619451</v>
      </c>
      <c r="AG65" s="39">
        <v>0.96438860949291427</v>
      </c>
      <c r="AH65" s="39">
        <v>0.96358213543439253</v>
      </c>
      <c r="AI65" s="39">
        <v>0.90025436620797195</v>
      </c>
      <c r="AJ65" s="39">
        <v>0.82423328395157203</v>
      </c>
      <c r="AK65" s="39">
        <v>0.68382209487458245</v>
      </c>
      <c r="AL65" s="39">
        <v>0.73624369307181092</v>
      </c>
      <c r="AM65" s="39">
        <v>0.57595272009265575</v>
      </c>
      <c r="AN65" s="39">
        <v>0.90633095786641149</v>
      </c>
      <c r="AO65" s="39">
        <v>0.90389974552386265</v>
      </c>
      <c r="AP65" s="39">
        <v>0.85955813815376991</v>
      </c>
      <c r="AQ65" s="39">
        <v>0.8255051394961388</v>
      </c>
      <c r="AR65" s="39">
        <v>0.79092392743921358</v>
      </c>
      <c r="AS65" s="39">
        <v>0.79937561563772153</v>
      </c>
      <c r="AT65" s="39">
        <v>0.80586485438815836</v>
      </c>
      <c r="AU65" s="39">
        <v>0.81586260756268481</v>
      </c>
      <c r="AV65" s="39">
        <v>0.83161075677443863</v>
      </c>
    </row>
    <row r="66" spans="1:48" x14ac:dyDescent="0.2">
      <c r="A66" s="1"/>
      <c r="B66" s="23" t="s">
        <v>234</v>
      </c>
      <c r="C66" s="21" t="s">
        <v>235</v>
      </c>
      <c r="D66" s="34"/>
      <c r="E66" s="34"/>
      <c r="F66" s="34"/>
      <c r="G66" s="34"/>
      <c r="H66" s="34"/>
      <c r="I66" s="34"/>
      <c r="J66" s="34"/>
      <c r="K66" s="34"/>
      <c r="L66" s="34"/>
      <c r="M66" s="34"/>
      <c r="N66" s="34"/>
      <c r="O66" s="34"/>
      <c r="P66" s="34"/>
      <c r="Q66" s="34"/>
      <c r="R66" s="34"/>
      <c r="S66" s="34"/>
      <c r="T66" s="34"/>
      <c r="U66" s="34"/>
      <c r="V66" s="34"/>
      <c r="W66" s="34"/>
      <c r="X66" s="34"/>
      <c r="Y66" s="34"/>
      <c r="Z66" s="34"/>
      <c r="AA66" s="34"/>
      <c r="AB66" s="34">
        <v>0</v>
      </c>
      <c r="AC66" s="34">
        <v>3.2438263856838403</v>
      </c>
      <c r="AD66" s="34">
        <v>16.219131928419287</v>
      </c>
      <c r="AE66" s="34">
        <v>17.398705159577045</v>
      </c>
      <c r="AF66" s="34">
        <v>16.322414716854926</v>
      </c>
      <c r="AG66" s="34">
        <v>5.6670514848630722</v>
      </c>
      <c r="AH66" s="34">
        <v>0</v>
      </c>
      <c r="AI66" s="34">
        <v>0</v>
      </c>
      <c r="AJ66" s="34">
        <v>0</v>
      </c>
      <c r="AK66" s="34">
        <v>1.6860962559609568E-25</v>
      </c>
      <c r="AL66" s="34">
        <v>4.1199403045689229E-3</v>
      </c>
      <c r="AM66" s="34">
        <v>10.672031679315522</v>
      </c>
      <c r="AN66" s="34">
        <v>25.60844857433101</v>
      </c>
      <c r="AO66" s="34">
        <v>18.123040217111292</v>
      </c>
      <c r="AP66" s="34">
        <v>18.981608620046327</v>
      </c>
      <c r="AQ66" s="34">
        <v>18.862951094893692</v>
      </c>
      <c r="AR66" s="34">
        <v>18.45413042090027</v>
      </c>
      <c r="AS66" s="34">
        <v>19.377442983065347</v>
      </c>
      <c r="AT66" s="34">
        <v>20.181879176126621</v>
      </c>
      <c r="AU66" s="34">
        <v>21.617955999101206</v>
      </c>
      <c r="AV66" s="34">
        <v>23.830428557547062</v>
      </c>
    </row>
    <row r="67" spans="1:48" x14ac:dyDescent="0.2">
      <c r="A67" s="1"/>
      <c r="B67" s="23" t="s">
        <v>236</v>
      </c>
      <c r="C67" s="21" t="s">
        <v>208</v>
      </c>
      <c r="D67" s="39"/>
      <c r="E67" s="39"/>
      <c r="F67" s="39"/>
      <c r="G67" s="39"/>
      <c r="H67" s="39"/>
      <c r="I67" s="39"/>
      <c r="J67" s="39"/>
      <c r="K67" s="39"/>
      <c r="L67" s="39"/>
      <c r="M67" s="39"/>
      <c r="N67" s="39"/>
      <c r="O67" s="39"/>
      <c r="P67" s="39"/>
      <c r="Q67" s="39"/>
      <c r="R67" s="39"/>
      <c r="S67" s="39"/>
      <c r="T67" s="39"/>
      <c r="U67" s="39"/>
      <c r="V67" s="39"/>
      <c r="W67" s="39"/>
      <c r="X67" s="39"/>
      <c r="Y67" s="39"/>
      <c r="Z67" s="39"/>
      <c r="AA67" s="39"/>
      <c r="AB67" s="39">
        <v>0.34624762799999997</v>
      </c>
      <c r="AC67" s="39">
        <v>0.34624762779470591</v>
      </c>
      <c r="AD67" s="39">
        <v>0.34624762779470591</v>
      </c>
      <c r="AE67" s="39">
        <v>0.34624762779470591</v>
      </c>
      <c r="AF67" s="39">
        <v>0.34208455863380549</v>
      </c>
      <c r="AG67" s="39">
        <v>2.1526498982989781E-2</v>
      </c>
      <c r="AH67" s="39">
        <v>2.2469112740990723E-2</v>
      </c>
      <c r="AI67" s="39">
        <v>9.6824766597208914E-2</v>
      </c>
      <c r="AJ67" s="39">
        <v>0.17265731555998226</v>
      </c>
      <c r="AK67" s="39">
        <v>0.26453300303277583</v>
      </c>
      <c r="AL67" s="39">
        <v>0.24859273101910015</v>
      </c>
      <c r="AM67" s="39">
        <v>0.4036726170188667</v>
      </c>
      <c r="AN67" s="39">
        <v>7.3294379245110911E-2</v>
      </c>
      <c r="AO67" s="39">
        <v>7.5725591587659805E-2</v>
      </c>
      <c r="AP67" s="39">
        <v>0.12006719895775254</v>
      </c>
      <c r="AQ67" s="39">
        <v>0.15412019761538365</v>
      </c>
      <c r="AR67" s="39">
        <v>0.18870140967230883</v>
      </c>
      <c r="AS67" s="39">
        <v>0.18024972147380089</v>
      </c>
      <c r="AT67" s="39">
        <v>0.17376048272336403</v>
      </c>
      <c r="AU67" s="39">
        <v>0.16376272954883761</v>
      </c>
      <c r="AV67" s="39">
        <v>0.14801458033708381</v>
      </c>
    </row>
    <row r="68" spans="1:48" x14ac:dyDescent="0.2">
      <c r="A68" s="1"/>
      <c r="B68" s="23" t="s">
        <v>237</v>
      </c>
      <c r="C68" s="21" t="s">
        <v>235</v>
      </c>
      <c r="D68" s="34"/>
      <c r="E68" s="34"/>
      <c r="F68" s="34"/>
      <c r="G68" s="34"/>
      <c r="H68" s="34"/>
      <c r="I68" s="34"/>
      <c r="J68" s="34"/>
      <c r="K68" s="34"/>
      <c r="L68" s="34"/>
      <c r="M68" s="34"/>
      <c r="N68" s="34"/>
      <c r="O68" s="34"/>
      <c r="P68" s="34"/>
      <c r="Q68" s="34"/>
      <c r="R68" s="34"/>
      <c r="S68" s="34"/>
      <c r="T68" s="34"/>
      <c r="U68" s="34"/>
      <c r="V68" s="34"/>
      <c r="W68" s="34"/>
      <c r="X68" s="34"/>
      <c r="Y68" s="34"/>
      <c r="Z68" s="34"/>
      <c r="AA68" s="34"/>
      <c r="AB68" s="34">
        <v>1.5171734269999999</v>
      </c>
      <c r="AC68" s="34">
        <v>0.53173176874008932</v>
      </c>
      <c r="AD68" s="34">
        <v>2.010782522444722</v>
      </c>
      <c r="AE68" s="34">
        <v>2.030390136778097</v>
      </c>
      <c r="AF68" s="34">
        <v>3.9754642533385276</v>
      </c>
      <c r="AG68" s="34">
        <v>0.34034488092983023</v>
      </c>
      <c r="AH68" s="34">
        <v>0.35941511656811648</v>
      </c>
      <c r="AI68" s="34">
        <v>0.77153450467499474</v>
      </c>
      <c r="AJ68" s="34">
        <v>1.7951965880826766</v>
      </c>
      <c r="AK68" s="34">
        <v>2.0413430772813621</v>
      </c>
      <c r="AL68" s="34">
        <v>1.9024195910410582</v>
      </c>
      <c r="AM68" s="34">
        <v>1.4788086977514261</v>
      </c>
      <c r="AN68" s="34">
        <v>0.50543315879756789</v>
      </c>
      <c r="AO68" s="34">
        <v>0.4245500661758051</v>
      </c>
      <c r="AP68" s="34">
        <v>0.97109326135012641</v>
      </c>
      <c r="AQ68" s="34">
        <v>1.7954299862190768</v>
      </c>
      <c r="AR68" s="34">
        <v>2.6633638745032813</v>
      </c>
      <c r="AS68" s="34">
        <v>2.6363387918202728</v>
      </c>
      <c r="AT68" s="34">
        <v>2.6172638118008393</v>
      </c>
      <c r="AU68" s="34">
        <v>2.5658167793393796</v>
      </c>
      <c r="AV68" s="34">
        <v>2.4516108823897484</v>
      </c>
    </row>
    <row r="69" spans="1:48" x14ac:dyDescent="0.2">
      <c r="A69" s="1"/>
      <c r="B69" s="23"/>
      <c r="C69" s="21"/>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row>
    <row r="70" spans="1:48" x14ac:dyDescent="0.2">
      <c r="A70" s="1"/>
      <c r="B70" s="46" t="s">
        <v>26</v>
      </c>
      <c r="C70" s="21"/>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row>
    <row r="71" spans="1:48" x14ac:dyDescent="0.2">
      <c r="A71" s="1"/>
      <c r="B71" s="23" t="s">
        <v>231</v>
      </c>
      <c r="C71" s="21" t="s">
        <v>10</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v>0</v>
      </c>
      <c r="AC71" s="35">
        <v>0</v>
      </c>
      <c r="AD71" s="35">
        <v>0</v>
      </c>
      <c r="AE71" s="35">
        <v>0</v>
      </c>
      <c r="AF71" s="35">
        <v>0</v>
      </c>
      <c r="AG71" s="32">
        <v>1918.2682</v>
      </c>
      <c r="AH71" s="32">
        <v>1918.2682</v>
      </c>
      <c r="AI71" s="32">
        <v>1923.4366100000002</v>
      </c>
      <c r="AJ71" s="32">
        <v>1923.4366100000002</v>
      </c>
      <c r="AK71" s="32">
        <v>1923.4366100000002</v>
      </c>
      <c r="AL71" s="32">
        <v>1914.831079882226</v>
      </c>
      <c r="AM71" s="32">
        <v>1914.5548220247902</v>
      </c>
      <c r="AN71" s="32">
        <v>2123.3972276583886</v>
      </c>
      <c r="AO71" s="32">
        <v>2112.4198299489831</v>
      </c>
      <c r="AP71" s="32">
        <v>2112.2889780646219</v>
      </c>
      <c r="AQ71" s="32">
        <v>2112.7868322694776</v>
      </c>
      <c r="AR71" s="32">
        <v>2112.8405833351162</v>
      </c>
      <c r="AS71" s="32">
        <v>2113.1767134817028</v>
      </c>
      <c r="AT71" s="32">
        <v>2113.3089442862956</v>
      </c>
      <c r="AU71" s="32">
        <v>2113.6070566350272</v>
      </c>
      <c r="AV71" s="32">
        <v>2113.9891418202301</v>
      </c>
    </row>
    <row r="72" spans="1:48" x14ac:dyDescent="0.2">
      <c r="A72" s="1"/>
      <c r="B72" s="23" t="s">
        <v>232</v>
      </c>
      <c r="C72" s="21" t="s">
        <v>10</v>
      </c>
      <c r="D72" s="32"/>
      <c r="E72" s="32"/>
      <c r="F72" s="32"/>
      <c r="G72" s="32"/>
      <c r="H72" s="32"/>
      <c r="I72" s="32"/>
      <c r="J72" s="32"/>
      <c r="K72" s="32"/>
      <c r="L72" s="32"/>
      <c r="M72" s="32"/>
      <c r="N72" s="32"/>
      <c r="O72" s="32"/>
      <c r="P72" s="32"/>
      <c r="Q72" s="32"/>
      <c r="R72" s="32"/>
      <c r="S72" s="32"/>
      <c r="T72" s="32"/>
      <c r="U72" s="32"/>
      <c r="V72" s="32"/>
      <c r="W72" s="32"/>
      <c r="X72" s="32"/>
      <c r="Y72" s="32"/>
      <c r="Z72" s="32"/>
      <c r="AA72" s="32"/>
      <c r="AB72" s="32">
        <v>1700.069802</v>
      </c>
      <c r="AC72" s="32">
        <v>1755.4915233568931</v>
      </c>
      <c r="AD72" s="32">
        <v>1763.7165862027159</v>
      </c>
      <c r="AE72" s="32">
        <v>1739.7593039948365</v>
      </c>
      <c r="AF72" s="32">
        <v>1790.039036130361</v>
      </c>
      <c r="AG72" s="32">
        <v>1873.9395399999999</v>
      </c>
      <c r="AH72" s="32">
        <v>1862.6562300000003</v>
      </c>
      <c r="AI72" s="32">
        <v>1875.3783900000003</v>
      </c>
      <c r="AJ72" s="32">
        <v>1867.08851</v>
      </c>
      <c r="AK72" s="32">
        <v>1834.4403700000005</v>
      </c>
      <c r="AL72" s="32">
        <v>1865.2054300000009</v>
      </c>
      <c r="AM72" s="32">
        <v>1854.9759999999997</v>
      </c>
      <c r="AN72" s="32">
        <v>2029.3257045570122</v>
      </c>
      <c r="AO72" s="32">
        <v>2018.83463154878</v>
      </c>
      <c r="AP72" s="32">
        <v>2018.709576712612</v>
      </c>
      <c r="AQ72" s="32">
        <v>2019.1853747978105</v>
      </c>
      <c r="AR72" s="32">
        <v>2019.2367445640166</v>
      </c>
      <c r="AS72" s="32">
        <v>2019.5579833495156</v>
      </c>
      <c r="AT72" s="32">
        <v>2019.684356016485</v>
      </c>
      <c r="AU72" s="32">
        <v>2019.969261282559</v>
      </c>
      <c r="AV72" s="32">
        <v>2020.3344191896915</v>
      </c>
    </row>
    <row r="73" spans="1:48" x14ac:dyDescent="0.2">
      <c r="A73" s="1"/>
      <c r="B73" s="23" t="s">
        <v>233</v>
      </c>
      <c r="C73" s="21" t="s">
        <v>208</v>
      </c>
      <c r="D73" s="39"/>
      <c r="E73" s="39"/>
      <c r="F73" s="39"/>
      <c r="G73" s="39"/>
      <c r="H73" s="39"/>
      <c r="I73" s="39"/>
      <c r="J73" s="39"/>
      <c r="K73" s="39"/>
      <c r="L73" s="39"/>
      <c r="M73" s="39"/>
      <c r="N73" s="39"/>
      <c r="O73" s="39"/>
      <c r="P73" s="39"/>
      <c r="Q73" s="39"/>
      <c r="R73" s="39"/>
      <c r="S73" s="39"/>
      <c r="T73" s="39"/>
      <c r="U73" s="39"/>
      <c r="V73" s="39"/>
      <c r="W73" s="39"/>
      <c r="X73" s="39"/>
      <c r="Y73" s="39"/>
      <c r="Z73" s="39"/>
      <c r="AA73" s="39"/>
      <c r="AB73" s="39">
        <v>0.55038739000000003</v>
      </c>
      <c r="AC73" s="39">
        <v>0.55038738952538324</v>
      </c>
      <c r="AD73" s="39">
        <v>0.55038738952538324</v>
      </c>
      <c r="AE73" s="39">
        <v>0.55038738952538324</v>
      </c>
      <c r="AF73" s="39">
        <v>0.55885446587897047</v>
      </c>
      <c r="AG73" s="39">
        <v>0.95951741106360711</v>
      </c>
      <c r="AH73" s="39">
        <v>0.95895683628318906</v>
      </c>
      <c r="AI73" s="39">
        <v>0.80224399693202164</v>
      </c>
      <c r="AJ73" s="39">
        <v>0.66556664497896401</v>
      </c>
      <c r="AK73" s="39">
        <v>0.59583924769383456</v>
      </c>
      <c r="AL73" s="39">
        <v>0.62100076022189121</v>
      </c>
      <c r="AM73" s="39">
        <v>0.50402239705527196</v>
      </c>
      <c r="AN73" s="39">
        <v>0.88405406993664248</v>
      </c>
      <c r="AO73" s="39">
        <v>0.88634355013850985</v>
      </c>
      <c r="AP73" s="39">
        <v>0.90831800700755017</v>
      </c>
      <c r="AQ73" s="39">
        <v>0.89195490078117312</v>
      </c>
      <c r="AR73" s="39">
        <v>0.86814736370652956</v>
      </c>
      <c r="AS73" s="39">
        <v>0.87324492229206674</v>
      </c>
      <c r="AT73" s="39">
        <v>0.87556847698406937</v>
      </c>
      <c r="AU73" s="39">
        <v>0.87774723710423763</v>
      </c>
      <c r="AV73" s="39">
        <v>0.8812043662664002</v>
      </c>
    </row>
    <row r="74" spans="1:48" x14ac:dyDescent="0.2">
      <c r="A74" s="1"/>
      <c r="B74" s="23" t="s">
        <v>234</v>
      </c>
      <c r="C74" s="21" t="s">
        <v>235</v>
      </c>
      <c r="D74" s="34"/>
      <c r="E74" s="34"/>
      <c r="F74" s="34"/>
      <c r="G74" s="34"/>
      <c r="H74" s="34"/>
      <c r="I74" s="34"/>
      <c r="J74" s="34"/>
      <c r="K74" s="34"/>
      <c r="L74" s="34"/>
      <c r="M74" s="34"/>
      <c r="N74" s="34"/>
      <c r="O74" s="34"/>
      <c r="P74" s="34"/>
      <c r="Q74" s="34"/>
      <c r="R74" s="34"/>
      <c r="S74" s="34"/>
      <c r="T74" s="34"/>
      <c r="U74" s="34"/>
      <c r="V74" s="34"/>
      <c r="W74" s="34"/>
      <c r="X74" s="34"/>
      <c r="Y74" s="34"/>
      <c r="Z74" s="34"/>
      <c r="AA74" s="34"/>
      <c r="AB74" s="34">
        <v>0</v>
      </c>
      <c r="AC74" s="34">
        <v>11.4174417683037</v>
      </c>
      <c r="AD74" s="34">
        <v>30.134559421260565</v>
      </c>
      <c r="AE74" s="34">
        <v>14.599351769306365</v>
      </c>
      <c r="AF74" s="34">
        <v>6.464330282131133</v>
      </c>
      <c r="AG74" s="34">
        <v>30.85135265376158</v>
      </c>
      <c r="AH74" s="34">
        <v>15.298272245211946</v>
      </c>
      <c r="AI74" s="34">
        <v>0</v>
      </c>
      <c r="AJ74" s="34">
        <v>0</v>
      </c>
      <c r="AK74" s="34">
        <v>9.506508783228057E-262</v>
      </c>
      <c r="AL74" s="34">
        <v>3.096756988111157</v>
      </c>
      <c r="AM74" s="34">
        <v>20.119096126039718</v>
      </c>
      <c r="AN74" s="34">
        <v>27.081504036587166</v>
      </c>
      <c r="AO74" s="34">
        <v>26.657547503823384</v>
      </c>
      <c r="AP74" s="34">
        <v>26.439992012266092</v>
      </c>
      <c r="AQ74" s="34">
        <v>26.43638492677394</v>
      </c>
      <c r="AR74" s="34">
        <v>26.137272378080297</v>
      </c>
      <c r="AS74" s="34">
        <v>27.315940815942088</v>
      </c>
      <c r="AT74" s="34">
        <v>28.023284146498156</v>
      </c>
      <c r="AU74" s="34">
        <v>28.543816735318895</v>
      </c>
      <c r="AV74" s="34">
        <v>29.805260127193538</v>
      </c>
    </row>
    <row r="75" spans="1:48" x14ac:dyDescent="0.2">
      <c r="A75" s="1"/>
      <c r="B75" s="23" t="s">
        <v>236</v>
      </c>
      <c r="C75" s="21" t="s">
        <v>208</v>
      </c>
      <c r="D75" s="39"/>
      <c r="E75" s="39"/>
      <c r="F75" s="39"/>
      <c r="G75" s="39"/>
      <c r="H75" s="39"/>
      <c r="I75" s="39"/>
      <c r="J75" s="39"/>
      <c r="K75" s="39"/>
      <c r="L75" s="39"/>
      <c r="M75" s="39"/>
      <c r="N75" s="39"/>
      <c r="O75" s="39"/>
      <c r="P75" s="39"/>
      <c r="Q75" s="39"/>
      <c r="R75" s="39"/>
      <c r="S75" s="39"/>
      <c r="T75" s="39"/>
      <c r="U75" s="39"/>
      <c r="V75" s="39"/>
      <c r="W75" s="39"/>
      <c r="X75" s="39"/>
      <c r="Y75" s="39"/>
      <c r="Z75" s="39"/>
      <c r="AA75" s="39"/>
      <c r="AB75" s="39">
        <v>0.44961261000000002</v>
      </c>
      <c r="AC75" s="39">
        <v>0.44961261047461681</v>
      </c>
      <c r="AD75" s="39">
        <v>0.44961261047461681</v>
      </c>
      <c r="AE75" s="39">
        <v>0.44961261047461681</v>
      </c>
      <c r="AF75" s="39">
        <v>0.44114553412102953</v>
      </c>
      <c r="AG75" s="39">
        <v>3.0085500590885866E-2</v>
      </c>
      <c r="AH75" s="39">
        <v>3.078132303551492E-2</v>
      </c>
      <c r="AI75" s="39">
        <v>0.19046892134207866</v>
      </c>
      <c r="AJ75" s="39">
        <v>0.31977609928062406</v>
      </c>
      <c r="AK75" s="39">
        <v>0.38719735000162453</v>
      </c>
      <c r="AL75" s="39">
        <v>0.36741811495744997</v>
      </c>
      <c r="AM75" s="39">
        <v>0.47937942054236826</v>
      </c>
      <c r="AN75" s="39">
        <v>9.9347747660997729E-2</v>
      </c>
      <c r="AO75" s="39">
        <v>9.7058267459130376E-2</v>
      </c>
      <c r="AP75" s="39">
        <v>7.5083810590090089E-2</v>
      </c>
      <c r="AQ75" s="39">
        <v>9.1446916816467078E-2</v>
      </c>
      <c r="AR75" s="39">
        <v>0.11525445389111069</v>
      </c>
      <c r="AS75" s="39">
        <v>0.11015689530557345</v>
      </c>
      <c r="AT75" s="39">
        <v>0.10783334061357085</v>
      </c>
      <c r="AU75" s="39">
        <v>0.10565458049340259</v>
      </c>
      <c r="AV75" s="39">
        <v>0.10219745133124002</v>
      </c>
    </row>
    <row r="76" spans="1:48" x14ac:dyDescent="0.2">
      <c r="A76" s="1"/>
      <c r="B76" s="23" t="s">
        <v>237</v>
      </c>
      <c r="C76" s="21" t="s">
        <v>235</v>
      </c>
      <c r="D76" s="34"/>
      <c r="E76" s="34"/>
      <c r="F76" s="34"/>
      <c r="G76" s="34"/>
      <c r="H76" s="34"/>
      <c r="I76" s="34"/>
      <c r="J76" s="34"/>
      <c r="K76" s="34"/>
      <c r="L76" s="34"/>
      <c r="M76" s="34"/>
      <c r="N76" s="34"/>
      <c r="O76" s="34"/>
      <c r="P76" s="34"/>
      <c r="Q76" s="34"/>
      <c r="R76" s="34"/>
      <c r="S76" s="34"/>
      <c r="T76" s="34"/>
      <c r="U76" s="34"/>
      <c r="V76" s="34"/>
      <c r="W76" s="34"/>
      <c r="X76" s="34"/>
      <c r="Y76" s="34"/>
      <c r="Z76" s="34"/>
      <c r="AA76" s="34"/>
      <c r="AB76" s="34">
        <v>0.76425248300000004</v>
      </c>
      <c r="AC76" s="34">
        <v>10.003629133409982</v>
      </c>
      <c r="AD76" s="34">
        <v>7.3593319944035107</v>
      </c>
      <c r="AE76" s="34">
        <v>4.3198274777063732</v>
      </c>
      <c r="AF76" s="34">
        <v>0.86202002459833305</v>
      </c>
      <c r="AG76" s="34">
        <v>4.228551509811572E-2</v>
      </c>
      <c r="AH76" s="34">
        <v>0.54836798023291045</v>
      </c>
      <c r="AI76" s="34">
        <v>6.936614815552771E-3</v>
      </c>
      <c r="AJ76" s="34">
        <v>1.3756308796513161</v>
      </c>
      <c r="AK76" s="34">
        <v>0.58208038716428023</v>
      </c>
      <c r="AL76" s="34">
        <v>1.1247835707189062</v>
      </c>
      <c r="AM76" s="34">
        <v>9.6518900681959607</v>
      </c>
      <c r="AN76" s="34">
        <v>1.3489013404675041</v>
      </c>
      <c r="AO76" s="34">
        <v>1.187523704645248</v>
      </c>
      <c r="AP76" s="34">
        <v>0.66518105454501719</v>
      </c>
      <c r="AQ76" s="34">
        <v>0.99869130792511218</v>
      </c>
      <c r="AR76" s="34">
        <v>1.5927575586743992</v>
      </c>
      <c r="AS76" s="34">
        <v>1.5929336903565161</v>
      </c>
      <c r="AT76" s="34">
        <v>1.6211486091482161</v>
      </c>
      <c r="AU76" s="34">
        <v>1.6210272166768458</v>
      </c>
      <c r="AV76" s="34">
        <v>1.6376080785622584</v>
      </c>
    </row>
    <row r="77" spans="1:48" ht="16" thickBot="1" x14ac:dyDescent="0.25">
      <c r="A77" s="1"/>
      <c r="B77" s="27"/>
      <c r="C77" s="29"/>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row>
    <row r="78" spans="1:48"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sheetData>
  <sheetProtection sheet="1" objects="1" scenarios="1"/>
  <hyperlinks>
    <hyperlink ref="A1" location="TOC!A1" display="TOC" xr:uid="{B26477BD-A051-4A3A-8FE8-B75211A3D16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BEE7E-74B8-4676-8B84-91A8C6199576}">
  <dimension ref="A1:AV79"/>
  <sheetViews>
    <sheetView zoomScale="99" zoomScaleNormal="99" workbookViewId="0">
      <pane xSplit="3" ySplit="2" topLeftCell="AN3" activePane="bottomRight" state="frozen"/>
      <selection activeCell="AT1" sqref="AT1:AU2"/>
      <selection pane="topRight" activeCell="AT1" sqref="AT1:AU2"/>
      <selection pane="bottomLeft" activeCell="AT1" sqref="AT1:AU2"/>
      <selection pane="bottomRight" activeCell="A3" sqref="A3"/>
    </sheetView>
  </sheetViews>
  <sheetFormatPr baseColWidth="10" defaultColWidth="8.6640625" defaultRowHeight="15" x14ac:dyDescent="0.2"/>
  <cols>
    <col min="1" max="1" width="8.6640625" style="2"/>
    <col min="2" max="2" width="52.1640625" style="2" customWidth="1"/>
    <col min="3" max="3" width="16" style="2" bestFit="1" customWidth="1"/>
    <col min="4" max="35" width="11.5" style="2" customWidth="1"/>
    <col min="36" max="45" width="10.5" style="2" bestFit="1" customWidth="1"/>
    <col min="46" max="46" width="9.6640625" style="2" bestFit="1" customWidth="1"/>
    <col min="47" max="48" width="10.5" style="2" bestFit="1" customWidth="1"/>
    <col min="49" max="16384" width="8.6640625" style="2"/>
  </cols>
  <sheetData>
    <row r="1" spans="1:48" x14ac:dyDescent="0.2">
      <c r="A1" s="68" t="s">
        <v>6</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row>
    <row r="2" spans="1:48" x14ac:dyDescent="0.2">
      <c r="B2" s="15" t="str">
        <f>+TOC!A90&amp;" Crop Insurance Programs"</f>
        <v>Nebraska Crop Insurance Programs</v>
      </c>
      <c r="C2" s="16"/>
      <c r="D2" s="15">
        <v>1990</v>
      </c>
      <c r="E2" s="15">
        <v>1991</v>
      </c>
      <c r="F2" s="15">
        <v>1992</v>
      </c>
      <c r="G2" s="15">
        <v>1993</v>
      </c>
      <c r="H2" s="15">
        <v>1994</v>
      </c>
      <c r="I2" s="15">
        <v>1995</v>
      </c>
      <c r="J2" s="15">
        <v>1996</v>
      </c>
      <c r="K2" s="15">
        <v>1997</v>
      </c>
      <c r="L2" s="15">
        <v>1998</v>
      </c>
      <c r="M2" s="15">
        <v>1999</v>
      </c>
      <c r="N2" s="15">
        <v>2000</v>
      </c>
      <c r="O2" s="15">
        <v>2001</v>
      </c>
      <c r="P2" s="15">
        <v>2002</v>
      </c>
      <c r="Q2" s="15">
        <v>2003</v>
      </c>
      <c r="R2" s="15">
        <v>2004</v>
      </c>
      <c r="S2" s="15">
        <v>2005</v>
      </c>
      <c r="T2" s="15">
        <v>2006</v>
      </c>
      <c r="U2" s="15">
        <v>2007</v>
      </c>
      <c r="V2" s="15">
        <v>2008</v>
      </c>
      <c r="W2" s="15">
        <v>2009</v>
      </c>
      <c r="X2" s="15">
        <v>2010</v>
      </c>
      <c r="Y2" s="15">
        <v>2011</v>
      </c>
      <c r="Z2" s="15">
        <v>2012</v>
      </c>
      <c r="AA2" s="15">
        <v>2013</v>
      </c>
      <c r="AB2" s="15">
        <v>2014</v>
      </c>
      <c r="AC2" s="15">
        <v>2015</v>
      </c>
      <c r="AD2" s="15">
        <v>2016</v>
      </c>
      <c r="AE2" s="15">
        <v>2017</v>
      </c>
      <c r="AF2" s="15">
        <v>2018</v>
      </c>
      <c r="AG2" s="15">
        <v>2019</v>
      </c>
      <c r="AH2" s="15">
        <v>2020</v>
      </c>
      <c r="AI2" s="15">
        <v>2021</v>
      </c>
      <c r="AJ2" s="15">
        <v>2022</v>
      </c>
      <c r="AK2" s="15">
        <v>2023</v>
      </c>
      <c r="AL2" s="15">
        <v>2024</v>
      </c>
      <c r="AM2" s="15">
        <v>2025</v>
      </c>
      <c r="AN2" s="15">
        <v>2026</v>
      </c>
      <c r="AO2" s="15">
        <v>2027</v>
      </c>
      <c r="AP2" s="15">
        <v>2028</v>
      </c>
      <c r="AQ2" s="15">
        <v>2029</v>
      </c>
      <c r="AR2" s="15">
        <v>2030</v>
      </c>
      <c r="AS2" s="15">
        <v>2031</v>
      </c>
      <c r="AT2" s="15">
        <v>2032</v>
      </c>
      <c r="AU2" s="15">
        <v>2033</v>
      </c>
      <c r="AV2" s="15">
        <v>2034</v>
      </c>
    </row>
    <row r="3" spans="1:48" ht="16" thickBot="1" x14ac:dyDescent="0.25">
      <c r="A3" s="1"/>
      <c r="B3" s="19"/>
      <c r="C3" s="20" t="s">
        <v>7</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row>
    <row r="4" spans="1:48" x14ac:dyDescent="0.2">
      <c r="A4" s="1"/>
      <c r="B4" s="30"/>
      <c r="C4" s="31"/>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row>
    <row r="5" spans="1:48" x14ac:dyDescent="0.2">
      <c r="A5" s="1"/>
      <c r="B5" s="22" t="s">
        <v>238</v>
      </c>
      <c r="C5" s="2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x14ac:dyDescent="0.2">
      <c r="A6" s="1"/>
      <c r="B6" s="51" t="s">
        <v>222</v>
      </c>
      <c r="C6" s="2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x14ac:dyDescent="0.2">
      <c r="A7" s="1"/>
      <c r="B7" s="33" t="s">
        <v>223</v>
      </c>
      <c r="C7" s="21" t="s">
        <v>10</v>
      </c>
      <c r="D7" s="71"/>
      <c r="E7" s="71"/>
      <c r="F7" s="71"/>
      <c r="G7" s="71"/>
      <c r="H7" s="71"/>
      <c r="I7" s="71"/>
      <c r="J7" s="71"/>
      <c r="K7" s="71"/>
      <c r="L7" s="71"/>
      <c r="M7" s="71"/>
      <c r="N7" s="71"/>
      <c r="O7" s="71"/>
      <c r="P7" s="71"/>
      <c r="Q7" s="71"/>
      <c r="R7" s="71"/>
      <c r="S7" s="71"/>
      <c r="T7" s="71"/>
      <c r="U7" s="71"/>
      <c r="V7" s="71"/>
      <c r="W7" s="71"/>
      <c r="X7" s="71"/>
      <c r="Y7" s="71"/>
      <c r="Z7" s="71"/>
      <c r="AA7" s="71"/>
      <c r="AB7" s="71">
        <v>0.57699999999999996</v>
      </c>
      <c r="AC7" s="71">
        <v>0.34</v>
      </c>
      <c r="AD7" s="71">
        <v>0.46600000000000003</v>
      </c>
      <c r="AE7" s="71">
        <v>0.52700000000000002</v>
      </c>
      <c r="AF7" s="71">
        <v>9.6000000000000002E-2</v>
      </c>
      <c r="AG7" s="71">
        <v>0.54</v>
      </c>
      <c r="AH7" s="71">
        <v>0.92800000000000005</v>
      </c>
      <c r="AI7" s="71">
        <v>0.61699999999999999</v>
      </c>
      <c r="AJ7" s="71">
        <v>1.1659999999999999</v>
      </c>
      <c r="AK7" s="71">
        <v>0.88100000000000001</v>
      </c>
      <c r="AL7" s="71">
        <v>2.1139999999999999</v>
      </c>
      <c r="AM7" s="72">
        <v>0</v>
      </c>
      <c r="AN7" s="72">
        <v>0</v>
      </c>
      <c r="AO7" s="72">
        <v>0</v>
      </c>
      <c r="AP7" s="72">
        <v>0</v>
      </c>
      <c r="AQ7" s="72">
        <v>0</v>
      </c>
      <c r="AR7" s="72">
        <v>0</v>
      </c>
      <c r="AS7" s="72">
        <v>0</v>
      </c>
      <c r="AT7" s="72">
        <v>0</v>
      </c>
      <c r="AU7" s="72">
        <v>0</v>
      </c>
      <c r="AV7" s="72">
        <v>0</v>
      </c>
    </row>
    <row r="8" spans="1:48" x14ac:dyDescent="0.2">
      <c r="A8" s="1"/>
      <c r="B8" s="33" t="s">
        <v>225</v>
      </c>
      <c r="C8" s="21" t="s">
        <v>226</v>
      </c>
      <c r="D8" s="52"/>
      <c r="E8" s="52"/>
      <c r="F8" s="52"/>
      <c r="G8" s="52"/>
      <c r="H8" s="52"/>
      <c r="I8" s="52"/>
      <c r="J8" s="52"/>
      <c r="K8" s="52"/>
      <c r="L8" s="52"/>
      <c r="M8" s="52"/>
      <c r="N8" s="52"/>
      <c r="O8" s="52"/>
      <c r="P8" s="52"/>
      <c r="Q8" s="52"/>
      <c r="R8" s="52"/>
      <c r="S8" s="52"/>
      <c r="T8" s="52"/>
      <c r="U8" s="52"/>
      <c r="V8" s="52"/>
      <c r="W8" s="52"/>
      <c r="X8" s="52"/>
      <c r="Y8" s="52"/>
      <c r="Z8" s="52"/>
      <c r="AA8" s="52"/>
      <c r="AB8" s="52">
        <v>9.0729999999999995E-3</v>
      </c>
      <c r="AC8" s="52">
        <v>5.5230000000000001E-3</v>
      </c>
      <c r="AD8" s="52">
        <v>1.0637000000000001E-2</v>
      </c>
      <c r="AE8" s="52">
        <v>1.1651E-2</v>
      </c>
      <c r="AF8" s="52">
        <v>1.784E-3</v>
      </c>
      <c r="AG8" s="52">
        <v>1.546E-2</v>
      </c>
      <c r="AH8" s="52">
        <v>2.4863E-2</v>
      </c>
      <c r="AI8" s="52">
        <v>2.2804000000000001E-2</v>
      </c>
      <c r="AJ8" s="52">
        <v>3.0609000000000001E-2</v>
      </c>
      <c r="AK8" s="52">
        <v>2.4711E-2</v>
      </c>
      <c r="AL8" s="52">
        <v>3.2821000000000003E-2</v>
      </c>
      <c r="AM8" s="52">
        <v>0</v>
      </c>
      <c r="AN8" s="52">
        <v>0</v>
      </c>
      <c r="AO8" s="52">
        <v>0</v>
      </c>
      <c r="AP8" s="52">
        <v>0</v>
      </c>
      <c r="AQ8" s="52">
        <v>0</v>
      </c>
      <c r="AR8" s="52">
        <v>0</v>
      </c>
      <c r="AS8" s="52">
        <v>0</v>
      </c>
      <c r="AT8" s="52">
        <v>0</v>
      </c>
      <c r="AU8" s="52">
        <v>0</v>
      </c>
      <c r="AV8" s="52">
        <v>0</v>
      </c>
    </row>
    <row r="9" spans="1:48" x14ac:dyDescent="0.2">
      <c r="A9" s="1"/>
      <c r="B9" s="33" t="s">
        <v>227</v>
      </c>
      <c r="C9" s="21" t="s">
        <v>226</v>
      </c>
      <c r="D9" s="52"/>
      <c r="E9" s="52"/>
      <c r="F9" s="52"/>
      <c r="G9" s="52"/>
      <c r="H9" s="52"/>
      <c r="I9" s="52"/>
      <c r="J9" s="52"/>
      <c r="K9" s="52"/>
      <c r="L9" s="52"/>
      <c r="M9" s="52"/>
      <c r="N9" s="52"/>
      <c r="O9" s="52"/>
      <c r="P9" s="52"/>
      <c r="Q9" s="52"/>
      <c r="R9" s="52"/>
      <c r="S9" s="52"/>
      <c r="T9" s="52"/>
      <c r="U9" s="52"/>
      <c r="V9" s="52"/>
      <c r="W9" s="52"/>
      <c r="X9" s="52"/>
      <c r="Y9" s="52"/>
      <c r="Z9" s="52"/>
      <c r="AA9" s="52"/>
      <c r="AB9" s="52">
        <v>5.3449999999999999E-3</v>
      </c>
      <c r="AC9" s="52">
        <v>3.2230000000000002E-3</v>
      </c>
      <c r="AD9" s="52">
        <v>6.1679999999999999E-3</v>
      </c>
      <c r="AE9" s="52">
        <v>6.2189999999999997E-3</v>
      </c>
      <c r="AF9" s="52">
        <v>9.9700000000000006E-4</v>
      </c>
      <c r="AG9" s="52">
        <v>8.0370000000000007E-3</v>
      </c>
      <c r="AH9" s="52">
        <v>1.2126E-2</v>
      </c>
      <c r="AI9" s="52">
        <v>1.1101E-2</v>
      </c>
      <c r="AJ9" s="52">
        <v>1.8904000000000001E-2</v>
      </c>
      <c r="AK9" s="52">
        <v>1.5726E-2</v>
      </c>
      <c r="AL9" s="52">
        <v>2.2263000000000002E-2</v>
      </c>
      <c r="AM9" s="52">
        <v>0</v>
      </c>
      <c r="AN9" s="52">
        <v>0</v>
      </c>
      <c r="AO9" s="52">
        <v>0</v>
      </c>
      <c r="AP9" s="52">
        <v>0</v>
      </c>
      <c r="AQ9" s="52">
        <v>0</v>
      </c>
      <c r="AR9" s="52">
        <v>0</v>
      </c>
      <c r="AS9" s="52">
        <v>0</v>
      </c>
      <c r="AT9" s="52">
        <v>0</v>
      </c>
      <c r="AU9" s="52">
        <v>0</v>
      </c>
      <c r="AV9" s="52">
        <v>0</v>
      </c>
    </row>
    <row r="10" spans="1:48" x14ac:dyDescent="0.2">
      <c r="A10" s="1"/>
      <c r="B10" s="33" t="s">
        <v>228</v>
      </c>
      <c r="C10" s="21" t="s">
        <v>226</v>
      </c>
      <c r="D10" s="52"/>
      <c r="E10" s="52"/>
      <c r="F10" s="52"/>
      <c r="G10" s="52"/>
      <c r="H10" s="52"/>
      <c r="I10" s="52"/>
      <c r="J10" s="52"/>
      <c r="K10" s="52"/>
      <c r="L10" s="52"/>
      <c r="M10" s="52"/>
      <c r="N10" s="52"/>
      <c r="O10" s="52"/>
      <c r="P10" s="52"/>
      <c r="Q10" s="52"/>
      <c r="R10" s="52"/>
      <c r="S10" s="52"/>
      <c r="T10" s="52"/>
      <c r="U10" s="52"/>
      <c r="V10" s="52"/>
      <c r="W10" s="52"/>
      <c r="X10" s="52"/>
      <c r="Y10" s="52"/>
      <c r="Z10" s="52"/>
      <c r="AA10" s="52"/>
      <c r="AB10" s="52">
        <v>4.052E-3</v>
      </c>
      <c r="AC10" s="52">
        <v>7.9100000000000004E-4</v>
      </c>
      <c r="AD10" s="52">
        <v>1.545E-2</v>
      </c>
      <c r="AE10" s="52">
        <v>3.2789999999999998E-3</v>
      </c>
      <c r="AF10" s="52">
        <v>3.9090000000000001E-3</v>
      </c>
      <c r="AG10" s="52">
        <v>9.0670000000000004E-3</v>
      </c>
      <c r="AH10" s="52">
        <v>1.0736000000000001E-2</v>
      </c>
      <c r="AI10" s="52">
        <v>3.9031999999999997E-2</v>
      </c>
      <c r="AJ10" s="52">
        <v>4.1188000000000002E-2</v>
      </c>
      <c r="AK10" s="52">
        <v>1.3760000000000001E-3</v>
      </c>
      <c r="AL10" s="52">
        <v>5.1173000000000003E-2</v>
      </c>
      <c r="AM10" s="52">
        <v>0</v>
      </c>
      <c r="AN10" s="52">
        <v>0</v>
      </c>
      <c r="AO10" s="52">
        <v>0</v>
      </c>
      <c r="AP10" s="52">
        <v>0</v>
      </c>
      <c r="AQ10" s="52">
        <v>0</v>
      </c>
      <c r="AR10" s="52">
        <v>0</v>
      </c>
      <c r="AS10" s="52">
        <v>0</v>
      </c>
      <c r="AT10" s="52">
        <v>0</v>
      </c>
      <c r="AU10" s="52">
        <v>0</v>
      </c>
      <c r="AV10" s="52">
        <v>0</v>
      </c>
    </row>
    <row r="11" spans="1:48" x14ac:dyDescent="0.2">
      <c r="A11" s="1"/>
      <c r="B11" s="51" t="s">
        <v>229</v>
      </c>
      <c r="C11" s="21"/>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row>
    <row r="12" spans="1:48" x14ac:dyDescent="0.2">
      <c r="A12" s="1"/>
      <c r="B12" s="33" t="s">
        <v>223</v>
      </c>
      <c r="C12" s="21" t="s">
        <v>10</v>
      </c>
      <c r="D12" s="71"/>
      <c r="E12" s="71"/>
      <c r="F12" s="71"/>
      <c r="G12" s="71"/>
      <c r="H12" s="71"/>
      <c r="I12" s="71"/>
      <c r="J12" s="71"/>
      <c r="K12" s="71"/>
      <c r="L12" s="71"/>
      <c r="M12" s="71"/>
      <c r="N12" s="71"/>
      <c r="O12" s="71"/>
      <c r="P12" s="71"/>
      <c r="Q12" s="71"/>
      <c r="R12" s="71"/>
      <c r="S12" s="71"/>
      <c r="T12" s="71"/>
      <c r="U12" s="71"/>
      <c r="V12" s="71"/>
      <c r="W12" s="71"/>
      <c r="X12" s="71"/>
      <c r="Y12" s="71"/>
      <c r="Z12" s="71"/>
      <c r="AA12" s="71"/>
      <c r="AB12" s="71">
        <v>2.5670000000000002</v>
      </c>
      <c r="AC12" s="71">
        <v>2.5249999999999999</v>
      </c>
      <c r="AD12" s="71">
        <v>2.4830000000000001</v>
      </c>
      <c r="AE12" s="71">
        <v>2.7240000000000002</v>
      </c>
      <c r="AF12" s="71">
        <v>1.861</v>
      </c>
      <c r="AG12" s="71">
        <v>0.98699999999999999</v>
      </c>
      <c r="AH12" s="71">
        <v>1.7310000000000001</v>
      </c>
      <c r="AI12" s="71">
        <v>2.4140000000000001</v>
      </c>
      <c r="AJ12" s="71">
        <v>1.6020000000000001</v>
      </c>
      <c r="AK12" s="71">
        <v>1.9179999999999999</v>
      </c>
      <c r="AL12" s="71">
        <v>2.6680000000000001</v>
      </c>
      <c r="AM12" s="72">
        <v>0</v>
      </c>
      <c r="AN12" s="72">
        <v>0</v>
      </c>
      <c r="AO12" s="72">
        <v>0</v>
      </c>
      <c r="AP12" s="72">
        <v>0</v>
      </c>
      <c r="AQ12" s="72">
        <v>0</v>
      </c>
      <c r="AR12" s="72">
        <v>0</v>
      </c>
      <c r="AS12" s="72">
        <v>0</v>
      </c>
      <c r="AT12" s="72">
        <v>0</v>
      </c>
      <c r="AU12" s="72">
        <v>0</v>
      </c>
      <c r="AV12" s="72">
        <v>0</v>
      </c>
    </row>
    <row r="13" spans="1:48" x14ac:dyDescent="0.2">
      <c r="A13" s="1"/>
      <c r="B13" s="33" t="s">
        <v>225</v>
      </c>
      <c r="C13" s="21" t="s">
        <v>226</v>
      </c>
      <c r="D13" s="52"/>
      <c r="E13" s="52"/>
      <c r="F13" s="52"/>
      <c r="G13" s="52"/>
      <c r="H13" s="52"/>
      <c r="I13" s="52"/>
      <c r="J13" s="52"/>
      <c r="K13" s="52"/>
      <c r="L13" s="52"/>
      <c r="M13" s="52"/>
      <c r="N13" s="52"/>
      <c r="O13" s="52"/>
      <c r="P13" s="52"/>
      <c r="Q13" s="52"/>
      <c r="R13" s="52"/>
      <c r="S13" s="52"/>
      <c r="T13" s="52"/>
      <c r="U13" s="52"/>
      <c r="V13" s="52"/>
      <c r="W13" s="52"/>
      <c r="X13" s="52"/>
      <c r="Y13" s="52"/>
      <c r="Z13" s="52"/>
      <c r="AA13" s="52"/>
      <c r="AB13" s="52">
        <v>4.6223E-2</v>
      </c>
      <c r="AC13" s="52">
        <v>4.1522999999999997E-2</v>
      </c>
      <c r="AD13" s="52">
        <v>4.9947999999999999E-2</v>
      </c>
      <c r="AE13" s="52">
        <v>4.7619000000000002E-2</v>
      </c>
      <c r="AF13" s="52">
        <v>2.6669000000000002E-2</v>
      </c>
      <c r="AG13" s="52">
        <v>1.2519000000000001E-2</v>
      </c>
      <c r="AH13" s="52">
        <v>2.0464E-2</v>
      </c>
      <c r="AI13" s="52">
        <v>4.5997999999999997E-2</v>
      </c>
      <c r="AJ13" s="52">
        <v>5.1401000000000002E-2</v>
      </c>
      <c r="AK13" s="52">
        <v>4.9059999999999999E-2</v>
      </c>
      <c r="AL13" s="52">
        <v>5.1809000000000001E-2</v>
      </c>
      <c r="AM13" s="52">
        <v>0</v>
      </c>
      <c r="AN13" s="52">
        <v>0</v>
      </c>
      <c r="AO13" s="52">
        <v>0</v>
      </c>
      <c r="AP13" s="52">
        <v>0</v>
      </c>
      <c r="AQ13" s="52">
        <v>0</v>
      </c>
      <c r="AR13" s="52">
        <v>0</v>
      </c>
      <c r="AS13" s="52">
        <v>0</v>
      </c>
      <c r="AT13" s="52">
        <v>0</v>
      </c>
      <c r="AU13" s="52">
        <v>0</v>
      </c>
      <c r="AV13" s="52">
        <v>0</v>
      </c>
    </row>
    <row r="14" spans="1:48" x14ac:dyDescent="0.2">
      <c r="A14" s="1"/>
      <c r="B14" s="33" t="s">
        <v>227</v>
      </c>
      <c r="C14" s="21" t="s">
        <v>226</v>
      </c>
      <c r="D14" s="52"/>
      <c r="E14" s="52"/>
      <c r="F14" s="52"/>
      <c r="G14" s="52"/>
      <c r="H14" s="52"/>
      <c r="I14" s="52"/>
      <c r="J14" s="52"/>
      <c r="K14" s="52"/>
      <c r="L14" s="52"/>
      <c r="M14" s="52"/>
      <c r="N14" s="52"/>
      <c r="O14" s="52"/>
      <c r="P14" s="52"/>
      <c r="Q14" s="52"/>
      <c r="R14" s="52"/>
      <c r="S14" s="52"/>
      <c r="T14" s="52"/>
      <c r="U14" s="52"/>
      <c r="V14" s="52"/>
      <c r="W14" s="52"/>
      <c r="X14" s="52"/>
      <c r="Y14" s="52"/>
      <c r="Z14" s="52"/>
      <c r="AA14" s="52"/>
      <c r="AB14" s="52">
        <v>2.9756999999999999E-2</v>
      </c>
      <c r="AC14" s="52">
        <v>2.6311000000000001E-2</v>
      </c>
      <c r="AD14" s="52">
        <v>3.2339E-2</v>
      </c>
      <c r="AE14" s="52">
        <v>3.0367000000000002E-2</v>
      </c>
      <c r="AF14" s="52">
        <v>1.6347E-2</v>
      </c>
      <c r="AG14" s="52">
        <v>7.9100000000000004E-3</v>
      </c>
      <c r="AH14" s="52">
        <v>1.2891E-2</v>
      </c>
      <c r="AI14" s="52">
        <v>2.8892000000000001E-2</v>
      </c>
      <c r="AJ14" s="52">
        <v>3.1161999999999999E-2</v>
      </c>
      <c r="AK14" s="52">
        <v>2.9753999999999999E-2</v>
      </c>
      <c r="AL14" s="52">
        <v>3.2083E-2</v>
      </c>
      <c r="AM14" s="52">
        <v>0</v>
      </c>
      <c r="AN14" s="52">
        <v>0</v>
      </c>
      <c r="AO14" s="52">
        <v>0</v>
      </c>
      <c r="AP14" s="52">
        <v>0</v>
      </c>
      <c r="AQ14" s="52">
        <v>0</v>
      </c>
      <c r="AR14" s="52">
        <v>0</v>
      </c>
      <c r="AS14" s="52">
        <v>0</v>
      </c>
      <c r="AT14" s="52">
        <v>0</v>
      </c>
      <c r="AU14" s="52">
        <v>0</v>
      </c>
      <c r="AV14" s="52">
        <v>0</v>
      </c>
    </row>
    <row r="15" spans="1:48" x14ac:dyDescent="0.2">
      <c r="A15" s="1"/>
      <c r="B15" s="33" t="s">
        <v>228</v>
      </c>
      <c r="C15" s="21" t="s">
        <v>226</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v>1.3110999999999999E-2</v>
      </c>
      <c r="AC15" s="52">
        <v>4.2020000000000002E-2</v>
      </c>
      <c r="AD15" s="52">
        <v>2.4250000000000001E-2</v>
      </c>
      <c r="AE15" s="52">
        <v>2.0697E-2</v>
      </c>
      <c r="AF15" s="52">
        <v>1.5935000000000001E-2</v>
      </c>
      <c r="AG15" s="52">
        <v>1.2620000000000001E-3</v>
      </c>
      <c r="AH15" s="52">
        <v>7.4689999999999999E-3</v>
      </c>
      <c r="AI15" s="52">
        <v>2.2422999999999998E-2</v>
      </c>
      <c r="AJ15" s="52">
        <v>0.12875400000000001</v>
      </c>
      <c r="AK15" s="52">
        <v>1.9630000000000002E-2</v>
      </c>
      <c r="AL15" s="52">
        <v>3.3876999999999997E-2</v>
      </c>
      <c r="AM15" s="52">
        <v>0</v>
      </c>
      <c r="AN15" s="52">
        <v>0</v>
      </c>
      <c r="AO15" s="52">
        <v>0</v>
      </c>
      <c r="AP15" s="52">
        <v>0</v>
      </c>
      <c r="AQ15" s="52">
        <v>0</v>
      </c>
      <c r="AR15" s="52">
        <v>0</v>
      </c>
      <c r="AS15" s="52">
        <v>0</v>
      </c>
      <c r="AT15" s="52">
        <v>0</v>
      </c>
      <c r="AU15" s="52">
        <v>0</v>
      </c>
      <c r="AV15" s="52">
        <v>0</v>
      </c>
    </row>
    <row r="16" spans="1:48" x14ac:dyDescent="0.2">
      <c r="A16" s="1"/>
      <c r="B16" s="1"/>
      <c r="C16" s="2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row>
    <row r="17" spans="1:48" x14ac:dyDescent="0.2">
      <c r="A17" s="1"/>
      <c r="B17" s="22" t="s">
        <v>8</v>
      </c>
      <c r="C17" s="2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1:48" x14ac:dyDescent="0.2">
      <c r="A18" s="1"/>
      <c r="B18" s="51" t="s">
        <v>222</v>
      </c>
      <c r="C18" s="2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row>
    <row r="19" spans="1:48" x14ac:dyDescent="0.2">
      <c r="A19" s="1"/>
      <c r="B19" s="33" t="s">
        <v>223</v>
      </c>
      <c r="C19" s="21" t="s">
        <v>10</v>
      </c>
      <c r="D19" s="71"/>
      <c r="E19" s="71"/>
      <c r="F19" s="71"/>
      <c r="G19" s="71"/>
      <c r="H19" s="71"/>
      <c r="I19" s="71"/>
      <c r="J19" s="71"/>
      <c r="K19" s="71"/>
      <c r="L19" s="71"/>
      <c r="M19" s="71"/>
      <c r="N19" s="71"/>
      <c r="O19" s="71"/>
      <c r="P19" s="71"/>
      <c r="Q19" s="71"/>
      <c r="R19" s="71"/>
      <c r="S19" s="71"/>
      <c r="T19" s="71"/>
      <c r="U19" s="71"/>
      <c r="V19" s="71"/>
      <c r="W19" s="71"/>
      <c r="X19" s="71"/>
      <c r="Y19" s="71"/>
      <c r="Z19" s="71"/>
      <c r="AA19" s="71"/>
      <c r="AB19" s="71">
        <v>682.97199999999998</v>
      </c>
      <c r="AC19" s="71">
        <v>646.79399999999998</v>
      </c>
      <c r="AD19" s="71">
        <v>704.08399999999995</v>
      </c>
      <c r="AE19" s="71">
        <v>699.01900000000001</v>
      </c>
      <c r="AF19" s="71">
        <v>674.94799999999998</v>
      </c>
      <c r="AG19" s="71">
        <v>722.50800000000004</v>
      </c>
      <c r="AH19" s="71">
        <v>667.74199999999996</v>
      </c>
      <c r="AI19" s="71">
        <v>663.85400000000004</v>
      </c>
      <c r="AJ19" s="71">
        <v>610.60299999999995</v>
      </c>
      <c r="AK19" s="71">
        <v>600.00699999999995</v>
      </c>
      <c r="AL19" s="71">
        <v>577.46600000000001</v>
      </c>
      <c r="AM19" s="71">
        <v>674.85673881173921</v>
      </c>
      <c r="AN19" s="71">
        <v>619.58124334749323</v>
      </c>
      <c r="AO19" s="71">
        <v>621.52522452559845</v>
      </c>
      <c r="AP19" s="71">
        <v>621.12747131084598</v>
      </c>
      <c r="AQ19" s="71">
        <v>618.88273425360683</v>
      </c>
      <c r="AR19" s="71">
        <v>617.86733141850323</v>
      </c>
      <c r="AS19" s="71">
        <v>616.95161879740022</v>
      </c>
      <c r="AT19" s="71">
        <v>615.9526143654291</v>
      </c>
      <c r="AU19" s="71">
        <v>614.61302348235972</v>
      </c>
      <c r="AV19" s="71">
        <v>612.92957796643111</v>
      </c>
    </row>
    <row r="20" spans="1:48" x14ac:dyDescent="0.2">
      <c r="A20" s="1"/>
      <c r="B20" s="33" t="s">
        <v>224</v>
      </c>
      <c r="C20" s="21" t="s">
        <v>208</v>
      </c>
      <c r="D20" s="42"/>
      <c r="E20" s="42"/>
      <c r="F20" s="42"/>
      <c r="G20" s="42"/>
      <c r="H20" s="42"/>
      <c r="I20" s="42"/>
      <c r="J20" s="42"/>
      <c r="K20" s="42"/>
      <c r="L20" s="42"/>
      <c r="M20" s="42"/>
      <c r="N20" s="42"/>
      <c r="O20" s="42"/>
      <c r="P20" s="42"/>
      <c r="Q20" s="42"/>
      <c r="R20" s="42"/>
      <c r="S20" s="42"/>
      <c r="T20" s="42"/>
      <c r="U20" s="42"/>
      <c r="V20" s="42"/>
      <c r="W20" s="42"/>
      <c r="X20" s="42"/>
      <c r="Y20" s="42"/>
      <c r="Z20" s="42"/>
      <c r="AA20" s="42"/>
      <c r="AB20" s="42">
        <v>7.343784946236559E-2</v>
      </c>
      <c r="AC20" s="42">
        <v>6.8807872340425527E-2</v>
      </c>
      <c r="AD20" s="42">
        <v>7.1480609137055826E-2</v>
      </c>
      <c r="AE20" s="42">
        <v>7.319570680628272E-2</v>
      </c>
      <c r="AF20" s="42">
        <v>7.0307083333333326E-2</v>
      </c>
      <c r="AG20" s="42">
        <v>7.153544554455446E-2</v>
      </c>
      <c r="AH20" s="42">
        <v>6.5464901960784305E-2</v>
      </c>
      <c r="AI20" s="42">
        <v>6.7055959595959599E-2</v>
      </c>
      <c r="AJ20" s="42">
        <v>6.3604479166666658E-2</v>
      </c>
      <c r="AK20" s="42">
        <v>6.0302211055276375E-2</v>
      </c>
      <c r="AL20" s="42">
        <v>5.7459303482587064E-2</v>
      </c>
      <c r="AM20" s="42">
        <v>6.277737105225481E-2</v>
      </c>
      <c r="AN20" s="42">
        <v>6.277737105225481E-2</v>
      </c>
      <c r="AO20" s="42">
        <v>6.277737105225481E-2</v>
      </c>
      <c r="AP20" s="42">
        <v>6.277737105225481E-2</v>
      </c>
      <c r="AQ20" s="42">
        <v>6.277737105225481E-2</v>
      </c>
      <c r="AR20" s="42">
        <v>6.277737105225481E-2</v>
      </c>
      <c r="AS20" s="42">
        <v>6.277737105225481E-2</v>
      </c>
      <c r="AT20" s="42">
        <v>6.277737105225481E-2</v>
      </c>
      <c r="AU20" s="42">
        <v>6.277737105225481E-2</v>
      </c>
      <c r="AV20" s="42">
        <v>6.277737105225481E-2</v>
      </c>
    </row>
    <row r="21" spans="1:48" x14ac:dyDescent="0.2">
      <c r="A21" s="1"/>
      <c r="B21" s="33" t="s">
        <v>225</v>
      </c>
      <c r="C21" s="21" t="s">
        <v>226</v>
      </c>
      <c r="D21" s="52"/>
      <c r="E21" s="52"/>
      <c r="F21" s="52"/>
      <c r="G21" s="52"/>
      <c r="H21" s="52"/>
      <c r="I21" s="52"/>
      <c r="J21" s="52"/>
      <c r="K21" s="52"/>
      <c r="L21" s="52"/>
      <c r="M21" s="52"/>
      <c r="N21" s="52"/>
      <c r="O21" s="52"/>
      <c r="P21" s="52"/>
      <c r="Q21" s="52"/>
      <c r="R21" s="52"/>
      <c r="S21" s="52"/>
      <c r="T21" s="52"/>
      <c r="U21" s="52"/>
      <c r="V21" s="52"/>
      <c r="W21" s="52"/>
      <c r="X21" s="52"/>
      <c r="Y21" s="52"/>
      <c r="Z21" s="52"/>
      <c r="AA21" s="52"/>
      <c r="AB21" s="52">
        <v>13.343572</v>
      </c>
      <c r="AC21" s="52">
        <v>13.207953</v>
      </c>
      <c r="AD21" s="52">
        <v>14.802822000000001</v>
      </c>
      <c r="AE21" s="52">
        <v>13.665393</v>
      </c>
      <c r="AF21" s="52">
        <v>13.216491</v>
      </c>
      <c r="AG21" s="52">
        <v>15.472709</v>
      </c>
      <c r="AH21" s="52">
        <v>13.127063</v>
      </c>
      <c r="AI21" s="52">
        <v>15.338212</v>
      </c>
      <c r="AJ21" s="52">
        <v>17.815664999999999</v>
      </c>
      <c r="AK21" s="52">
        <v>19.515474000000001</v>
      </c>
      <c r="AL21" s="52">
        <v>15.271209000000001</v>
      </c>
      <c r="AM21" s="52">
        <v>15.460985299816359</v>
      </c>
      <c r="AN21" s="52">
        <v>13.327413137029261</v>
      </c>
      <c r="AO21" s="52">
        <v>14.240683103362679</v>
      </c>
      <c r="AP21" s="52">
        <v>14.588252390044721</v>
      </c>
      <c r="AQ21" s="52">
        <v>14.426817007494279</v>
      </c>
      <c r="AR21" s="52">
        <v>14.303974778323463</v>
      </c>
      <c r="AS21" s="52">
        <v>14.198688769358577</v>
      </c>
      <c r="AT21" s="52">
        <v>14.169926628815405</v>
      </c>
      <c r="AU21" s="52">
        <v>14.190158346870609</v>
      </c>
      <c r="AV21" s="52">
        <v>14.158348116246207</v>
      </c>
    </row>
    <row r="22" spans="1:48" x14ac:dyDescent="0.2">
      <c r="A22" s="1"/>
      <c r="B22" s="33" t="s">
        <v>227</v>
      </c>
      <c r="C22" s="21" t="s">
        <v>226</v>
      </c>
      <c r="D22" s="52"/>
      <c r="E22" s="52"/>
      <c r="F22" s="52"/>
      <c r="G22" s="52"/>
      <c r="H22" s="52"/>
      <c r="I22" s="52"/>
      <c r="J22" s="52"/>
      <c r="K22" s="52"/>
      <c r="L22" s="52"/>
      <c r="M22" s="52"/>
      <c r="N22" s="52"/>
      <c r="O22" s="52"/>
      <c r="P22" s="52"/>
      <c r="Q22" s="52"/>
      <c r="R22" s="52"/>
      <c r="S22" s="52"/>
      <c r="T22" s="52"/>
      <c r="U22" s="52"/>
      <c r="V22" s="52"/>
      <c r="W22" s="52"/>
      <c r="X22" s="52"/>
      <c r="Y22" s="52"/>
      <c r="Z22" s="52"/>
      <c r="AA22" s="52"/>
      <c r="AB22" s="52">
        <v>7.734775</v>
      </c>
      <c r="AC22" s="52">
        <v>7.5091679999999998</v>
      </c>
      <c r="AD22" s="52">
        <v>8.4244649999999996</v>
      </c>
      <c r="AE22" s="52">
        <v>7.929106</v>
      </c>
      <c r="AF22" s="52">
        <v>7.7771520000000001</v>
      </c>
      <c r="AG22" s="52">
        <v>9.2416920000000005</v>
      </c>
      <c r="AH22" s="52">
        <v>7.825971</v>
      </c>
      <c r="AI22" s="52">
        <v>9.1539859999999997</v>
      </c>
      <c r="AJ22" s="52">
        <v>10.612379000000001</v>
      </c>
      <c r="AK22" s="52">
        <v>11.413041</v>
      </c>
      <c r="AL22" s="52">
        <v>8.9072390000000006</v>
      </c>
      <c r="AM22" s="52">
        <v>9.1428441452157436</v>
      </c>
      <c r="AN22" s="52">
        <v>7.8811575593572725</v>
      </c>
      <c r="AO22" s="52">
        <v>8.4212191920911224</v>
      </c>
      <c r="AP22" s="52">
        <v>8.6267540759406955</v>
      </c>
      <c r="AQ22" s="52">
        <v>8.5312893617869676</v>
      </c>
      <c r="AR22" s="52">
        <v>8.4586466851411917</v>
      </c>
      <c r="AS22" s="52">
        <v>8.3963858685133435</v>
      </c>
      <c r="AT22" s="52">
        <v>8.3793773943980394</v>
      </c>
      <c r="AU22" s="52">
        <v>8.391341408423127</v>
      </c>
      <c r="AV22" s="52">
        <v>8.372530448113519</v>
      </c>
    </row>
    <row r="23" spans="1:48" x14ac:dyDescent="0.2">
      <c r="A23" s="1"/>
      <c r="B23" s="33" t="s">
        <v>228</v>
      </c>
      <c r="C23" s="21" t="s">
        <v>226</v>
      </c>
      <c r="D23" s="52"/>
      <c r="E23" s="52"/>
      <c r="F23" s="52"/>
      <c r="G23" s="52"/>
      <c r="H23" s="52"/>
      <c r="I23" s="52"/>
      <c r="J23" s="52"/>
      <c r="K23" s="52"/>
      <c r="L23" s="52"/>
      <c r="M23" s="52"/>
      <c r="N23" s="52"/>
      <c r="O23" s="52"/>
      <c r="P23" s="52"/>
      <c r="Q23" s="52"/>
      <c r="R23" s="52"/>
      <c r="S23" s="52"/>
      <c r="T23" s="52"/>
      <c r="U23" s="52"/>
      <c r="V23" s="52"/>
      <c r="W23" s="52"/>
      <c r="X23" s="52"/>
      <c r="Y23" s="52"/>
      <c r="Z23" s="52"/>
      <c r="AA23" s="52"/>
      <c r="AB23" s="52">
        <v>10.757642000000001</v>
      </c>
      <c r="AC23" s="52">
        <v>3.2410190000000001</v>
      </c>
      <c r="AD23" s="52">
        <v>3.915181</v>
      </c>
      <c r="AE23" s="52">
        <v>3.298254</v>
      </c>
      <c r="AF23" s="52">
        <v>3.0393840000000001</v>
      </c>
      <c r="AG23" s="52">
        <v>12.774804</v>
      </c>
      <c r="AH23" s="52">
        <v>6.7821879999999997</v>
      </c>
      <c r="AI23" s="52">
        <v>3.0151599999999998</v>
      </c>
      <c r="AJ23" s="52">
        <v>36.085585000000002</v>
      </c>
      <c r="AK23" s="52">
        <v>21.741434000000002</v>
      </c>
      <c r="AL23" s="52">
        <v>12.376981000000001</v>
      </c>
      <c r="AM23" s="52">
        <v>14.995016124482945</v>
      </c>
      <c r="AN23" s="52">
        <v>13.766819237489461</v>
      </c>
      <c r="AO23" s="52">
        <v>13.810013633329245</v>
      </c>
      <c r="AP23" s="52">
        <v>13.801175734074834</v>
      </c>
      <c r="AQ23" s="52">
        <v>13.751298676571055</v>
      </c>
      <c r="AR23" s="52">
        <v>13.728736877881701</v>
      </c>
      <c r="AS23" s="52">
        <v>13.708390151340883</v>
      </c>
      <c r="AT23" s="52">
        <v>13.686192717864536</v>
      </c>
      <c r="AU23" s="52">
        <v>13.656427605157498</v>
      </c>
      <c r="AV23" s="52">
        <v>13.619022195676834</v>
      </c>
    </row>
    <row r="24" spans="1:48" x14ac:dyDescent="0.2">
      <c r="A24" s="1"/>
      <c r="B24" s="51" t="s">
        <v>229</v>
      </c>
      <c r="C24" s="21"/>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row>
    <row r="25" spans="1:48" x14ac:dyDescent="0.2">
      <c r="A25" s="1"/>
      <c r="B25" s="33" t="s">
        <v>223</v>
      </c>
      <c r="C25" s="21" t="s">
        <v>10</v>
      </c>
      <c r="D25" s="71"/>
      <c r="E25" s="71"/>
      <c r="F25" s="71"/>
      <c r="G25" s="71"/>
      <c r="H25" s="71"/>
      <c r="I25" s="71"/>
      <c r="J25" s="71"/>
      <c r="K25" s="71"/>
      <c r="L25" s="71"/>
      <c r="M25" s="71"/>
      <c r="N25" s="71"/>
      <c r="O25" s="71"/>
      <c r="P25" s="71"/>
      <c r="Q25" s="71"/>
      <c r="R25" s="71"/>
      <c r="S25" s="71"/>
      <c r="T25" s="71"/>
      <c r="U25" s="71"/>
      <c r="V25" s="71"/>
      <c r="W25" s="71"/>
      <c r="X25" s="71"/>
      <c r="Y25" s="71"/>
      <c r="Z25" s="71"/>
      <c r="AA25" s="71"/>
      <c r="AB25" s="71">
        <v>7887.5039999999999</v>
      </c>
      <c r="AC25" s="71">
        <v>7503.5079999999998</v>
      </c>
      <c r="AD25" s="71">
        <v>7640.451</v>
      </c>
      <c r="AE25" s="71">
        <v>8077.9129999999996</v>
      </c>
      <c r="AF25" s="71">
        <v>8181.8919999999998</v>
      </c>
      <c r="AG25" s="71">
        <v>8892.41</v>
      </c>
      <c r="AH25" s="71">
        <v>8822.33</v>
      </c>
      <c r="AI25" s="71">
        <v>8570.06</v>
      </c>
      <c r="AJ25" s="71">
        <v>8350.6479999999992</v>
      </c>
      <c r="AK25" s="71">
        <v>8731.4869999999992</v>
      </c>
      <c r="AL25" s="71">
        <v>8910.7950000000001</v>
      </c>
      <c r="AM25" s="71">
        <v>9383.9733280252512</v>
      </c>
      <c r="AN25" s="71">
        <v>8615.3601612616239</v>
      </c>
      <c r="AO25" s="71">
        <v>8642.3914798754722</v>
      </c>
      <c r="AP25" s="71">
        <v>8636.8606681583879</v>
      </c>
      <c r="AQ25" s="71">
        <v>8605.6472987688303</v>
      </c>
      <c r="AR25" s="71">
        <v>8591.5279863669275</v>
      </c>
      <c r="AS25" s="71">
        <v>8578.7948797409226</v>
      </c>
      <c r="AT25" s="71">
        <v>8564.9035893306027</v>
      </c>
      <c r="AU25" s="71">
        <v>8546.2763987074159</v>
      </c>
      <c r="AV25" s="71">
        <v>8522.8678633663094</v>
      </c>
    </row>
    <row r="26" spans="1:48" x14ac:dyDescent="0.2">
      <c r="A26" s="1"/>
      <c r="B26" s="33" t="s">
        <v>224</v>
      </c>
      <c r="C26" s="21" t="s">
        <v>208</v>
      </c>
      <c r="D26" s="42"/>
      <c r="E26" s="42"/>
      <c r="F26" s="42"/>
      <c r="G26" s="42"/>
      <c r="H26" s="42"/>
      <c r="I26" s="42"/>
      <c r="J26" s="42"/>
      <c r="K26" s="42"/>
      <c r="L26" s="42"/>
      <c r="M26" s="42"/>
      <c r="N26" s="42"/>
      <c r="O26" s="42"/>
      <c r="P26" s="42"/>
      <c r="Q26" s="42"/>
      <c r="R26" s="42"/>
      <c r="S26" s="42"/>
      <c r="T26" s="42"/>
      <c r="U26" s="42"/>
      <c r="V26" s="42"/>
      <c r="W26" s="42"/>
      <c r="X26" s="42"/>
      <c r="Y26" s="42"/>
      <c r="Z26" s="42"/>
      <c r="AA26" s="42"/>
      <c r="AB26" s="42">
        <v>0.84811870967741931</v>
      </c>
      <c r="AC26" s="42">
        <v>0.79824553191489356</v>
      </c>
      <c r="AD26" s="42">
        <v>0.77568030456852788</v>
      </c>
      <c r="AE26" s="42">
        <v>0.84585476439790575</v>
      </c>
      <c r="AF26" s="42">
        <v>0.85228041666666665</v>
      </c>
      <c r="AG26" s="42">
        <v>0.88043663366336633</v>
      </c>
      <c r="AH26" s="42">
        <v>0.86493431372549023</v>
      </c>
      <c r="AI26" s="42">
        <v>0.86566262626262624</v>
      </c>
      <c r="AJ26" s="42">
        <v>0.86985916666666663</v>
      </c>
      <c r="AK26" s="42">
        <v>0.87753638190954764</v>
      </c>
      <c r="AL26" s="42">
        <v>0.88664626865671647</v>
      </c>
      <c r="AM26" s="42">
        <v>0.87292775144420942</v>
      </c>
      <c r="AN26" s="42">
        <v>0.87292775144420942</v>
      </c>
      <c r="AO26" s="42">
        <v>0.87292775144420942</v>
      </c>
      <c r="AP26" s="42">
        <v>0.87292775144420942</v>
      </c>
      <c r="AQ26" s="42">
        <v>0.87292775144420942</v>
      </c>
      <c r="AR26" s="42">
        <v>0.87292775144420942</v>
      </c>
      <c r="AS26" s="42">
        <v>0.87292775144420942</v>
      </c>
      <c r="AT26" s="42">
        <v>0.87292775144420942</v>
      </c>
      <c r="AU26" s="42">
        <v>0.87292775144420942</v>
      </c>
      <c r="AV26" s="42">
        <v>0.87292775144420942</v>
      </c>
    </row>
    <row r="27" spans="1:48" x14ac:dyDescent="0.2">
      <c r="A27" s="1"/>
      <c r="B27" s="33" t="s">
        <v>225</v>
      </c>
      <c r="C27" s="21" t="s">
        <v>226</v>
      </c>
      <c r="D27" s="52"/>
      <c r="E27" s="52"/>
      <c r="F27" s="52"/>
      <c r="G27" s="52"/>
      <c r="H27" s="52"/>
      <c r="I27" s="52"/>
      <c r="J27" s="52"/>
      <c r="K27" s="52"/>
      <c r="L27" s="52"/>
      <c r="M27" s="52"/>
      <c r="N27" s="52"/>
      <c r="O27" s="52"/>
      <c r="P27" s="52"/>
      <c r="Q27" s="52"/>
      <c r="R27" s="52"/>
      <c r="S27" s="52"/>
      <c r="T27" s="52"/>
      <c r="U27" s="52"/>
      <c r="V27" s="52"/>
      <c r="W27" s="52"/>
      <c r="X27" s="52"/>
      <c r="Y27" s="52"/>
      <c r="Z27" s="52"/>
      <c r="AA27" s="52"/>
      <c r="AB27" s="52">
        <v>337.62304999999998</v>
      </c>
      <c r="AC27" s="52">
        <v>344.45670000000001</v>
      </c>
      <c r="AD27" s="52">
        <v>324.903817</v>
      </c>
      <c r="AE27" s="52">
        <v>334.374165</v>
      </c>
      <c r="AF27" s="52">
        <v>314.341115</v>
      </c>
      <c r="AG27" s="52">
        <v>349.84643699999998</v>
      </c>
      <c r="AH27" s="52">
        <v>330.950534</v>
      </c>
      <c r="AI27" s="52">
        <v>461.54519599999998</v>
      </c>
      <c r="AJ27" s="52">
        <v>579.97830299999998</v>
      </c>
      <c r="AK27" s="52">
        <v>530.52289699999994</v>
      </c>
      <c r="AL27" s="52">
        <v>452.77654200000001</v>
      </c>
      <c r="AM27" s="52">
        <v>448.45489717023685</v>
      </c>
      <c r="AN27" s="52">
        <v>384.50387091131762</v>
      </c>
      <c r="AO27" s="52">
        <v>413.06295042456878</v>
      </c>
      <c r="AP27" s="52">
        <v>423.99394608884614</v>
      </c>
      <c r="AQ27" s="52">
        <v>419.04940033964323</v>
      </c>
      <c r="AR27" s="52">
        <v>415.24911151510105</v>
      </c>
      <c r="AS27" s="52">
        <v>411.99442674051164</v>
      </c>
      <c r="AT27" s="52">
        <v>411.14617116823894</v>
      </c>
      <c r="AU27" s="52">
        <v>411.85428958916663</v>
      </c>
      <c r="AV27" s="52">
        <v>410.94771044516779</v>
      </c>
    </row>
    <row r="28" spans="1:48" x14ac:dyDescent="0.2">
      <c r="A28" s="1"/>
      <c r="B28" s="33" t="s">
        <v>227</v>
      </c>
      <c r="C28" s="21" t="s">
        <v>226</v>
      </c>
      <c r="D28" s="52"/>
      <c r="E28" s="52"/>
      <c r="F28" s="52"/>
      <c r="G28" s="52"/>
      <c r="H28" s="52"/>
      <c r="I28" s="52"/>
      <c r="J28" s="52"/>
      <c r="K28" s="52"/>
      <c r="L28" s="52"/>
      <c r="M28" s="52"/>
      <c r="N28" s="52"/>
      <c r="O28" s="52"/>
      <c r="P28" s="52"/>
      <c r="Q28" s="52"/>
      <c r="R28" s="52"/>
      <c r="S28" s="52"/>
      <c r="T28" s="52"/>
      <c r="U28" s="52"/>
      <c r="V28" s="52"/>
      <c r="W28" s="52"/>
      <c r="X28" s="52"/>
      <c r="Y28" s="52"/>
      <c r="Z28" s="52"/>
      <c r="AA28" s="52"/>
      <c r="AB28" s="52">
        <v>185.453293</v>
      </c>
      <c r="AC28" s="52">
        <v>193.92893900000001</v>
      </c>
      <c r="AD28" s="52">
        <v>186.66557499999999</v>
      </c>
      <c r="AE28" s="52">
        <v>194.30472800000001</v>
      </c>
      <c r="AF28" s="52">
        <v>184.68511699999999</v>
      </c>
      <c r="AG28" s="52">
        <v>208.13758000000001</v>
      </c>
      <c r="AH28" s="52">
        <v>197.09104400000001</v>
      </c>
      <c r="AI28" s="52">
        <v>278.928068</v>
      </c>
      <c r="AJ28" s="52">
        <v>351.68435499999998</v>
      </c>
      <c r="AK28" s="52">
        <v>319.983228</v>
      </c>
      <c r="AL28" s="52">
        <v>271.186757</v>
      </c>
      <c r="AM28" s="52">
        <v>269.81998843751188</v>
      </c>
      <c r="AN28" s="52">
        <v>231.34284107078713</v>
      </c>
      <c r="AO28" s="52">
        <v>248.52586338289765</v>
      </c>
      <c r="AP28" s="52">
        <v>255.10266997450054</v>
      </c>
      <c r="AQ28" s="52">
        <v>252.12770574666601</v>
      </c>
      <c r="AR28" s="52">
        <v>249.84120181245223</v>
      </c>
      <c r="AS28" s="52">
        <v>247.88296919243004</v>
      </c>
      <c r="AT28" s="52">
        <v>247.37260279851418</v>
      </c>
      <c r="AU28" s="52">
        <v>247.79865345679158</v>
      </c>
      <c r="AV28" s="52">
        <v>247.25319576261771</v>
      </c>
    </row>
    <row r="29" spans="1:48" x14ac:dyDescent="0.2">
      <c r="A29" s="1"/>
      <c r="B29" s="33" t="s">
        <v>228</v>
      </c>
      <c r="C29" s="21" t="s">
        <v>226</v>
      </c>
      <c r="D29" s="52"/>
      <c r="E29" s="52"/>
      <c r="F29" s="52"/>
      <c r="G29" s="52"/>
      <c r="H29" s="52"/>
      <c r="I29" s="52"/>
      <c r="J29" s="52"/>
      <c r="K29" s="52"/>
      <c r="L29" s="52"/>
      <c r="M29" s="52"/>
      <c r="N29" s="52"/>
      <c r="O29" s="52"/>
      <c r="P29" s="52"/>
      <c r="Q29" s="52"/>
      <c r="R29" s="52"/>
      <c r="S29" s="52"/>
      <c r="T29" s="52"/>
      <c r="U29" s="52"/>
      <c r="V29" s="52"/>
      <c r="W29" s="52"/>
      <c r="X29" s="52"/>
      <c r="Y29" s="52"/>
      <c r="Z29" s="52"/>
      <c r="AA29" s="52"/>
      <c r="AB29" s="52">
        <v>330.229738</v>
      </c>
      <c r="AC29" s="52">
        <v>60.802964000000003</v>
      </c>
      <c r="AD29" s="52">
        <v>72.793762999999998</v>
      </c>
      <c r="AE29" s="52">
        <v>90.887518999999998</v>
      </c>
      <c r="AF29" s="52">
        <v>76.405345999999994</v>
      </c>
      <c r="AG29" s="52">
        <v>148.44791000000001</v>
      </c>
      <c r="AH29" s="52">
        <v>124.317041</v>
      </c>
      <c r="AI29" s="52">
        <v>113.75376900000001</v>
      </c>
      <c r="AJ29" s="52">
        <v>868.406612</v>
      </c>
      <c r="AK29" s="52">
        <v>667.35267499999998</v>
      </c>
      <c r="AL29" s="52">
        <v>218.018664</v>
      </c>
      <c r="AM29" s="52">
        <v>291.6751489093877</v>
      </c>
      <c r="AN29" s="52">
        <v>196.83243334400902</v>
      </c>
      <c r="AO29" s="52">
        <v>107.15893105178144</v>
      </c>
      <c r="AP29" s="52">
        <v>147.42705659811131</v>
      </c>
      <c r="AQ29" s="52">
        <v>187.48876202070045</v>
      </c>
      <c r="AR29" s="52">
        <v>222.42791983967493</v>
      </c>
      <c r="AS29" s="52">
        <v>241.40268785835556</v>
      </c>
      <c r="AT29" s="52">
        <v>252.09909563032295</v>
      </c>
      <c r="AU29" s="52">
        <v>264.06738606064289</v>
      </c>
      <c r="AV29" s="52">
        <v>282.06158666657757</v>
      </c>
    </row>
    <row r="30" spans="1:48" x14ac:dyDescent="0.2">
      <c r="A30" s="1"/>
      <c r="B30" s="51" t="s">
        <v>230</v>
      </c>
      <c r="C30" s="2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x14ac:dyDescent="0.2">
      <c r="A31" s="1"/>
      <c r="B31" s="33" t="s">
        <v>223</v>
      </c>
      <c r="C31" s="21" t="s">
        <v>10</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v>76.221000000000004</v>
      </c>
      <c r="AC31" s="71">
        <v>92.236000000000004</v>
      </c>
      <c r="AD31" s="71">
        <v>57.412999999999997</v>
      </c>
      <c r="AE31" s="71">
        <v>68.981999999999999</v>
      </c>
      <c r="AF31" s="71">
        <v>58.034999999999997</v>
      </c>
      <c r="AG31" s="71">
        <v>84.518000000000001</v>
      </c>
      <c r="AH31" s="71">
        <v>78.126999999999995</v>
      </c>
      <c r="AI31" s="71">
        <v>48.430999999999997</v>
      </c>
      <c r="AJ31" s="71">
        <v>43.866999999999997</v>
      </c>
      <c r="AK31" s="71">
        <v>71.790000000000006</v>
      </c>
      <c r="AL31" s="71">
        <v>48.726999999999997</v>
      </c>
      <c r="AM31" s="71">
        <v>62.746765861011625</v>
      </c>
      <c r="AN31" s="71">
        <v>57.607366085803925</v>
      </c>
      <c r="AO31" s="71">
        <v>57.788113383423806</v>
      </c>
      <c r="AP31" s="71">
        <v>57.751131122743587</v>
      </c>
      <c r="AQ31" s="71">
        <v>57.542420173515865</v>
      </c>
      <c r="AR31" s="71">
        <v>57.448010145009611</v>
      </c>
      <c r="AS31" s="71">
        <v>57.362869103766556</v>
      </c>
      <c r="AT31" s="71">
        <v>57.269983764431615</v>
      </c>
      <c r="AU31" s="71">
        <v>57.145431410346056</v>
      </c>
      <c r="AV31" s="71">
        <v>56.988908172816068</v>
      </c>
    </row>
    <row r="32" spans="1:48" x14ac:dyDescent="0.2">
      <c r="A32" s="1"/>
      <c r="B32" s="33" t="s">
        <v>224</v>
      </c>
      <c r="C32" s="21" t="s">
        <v>208</v>
      </c>
      <c r="D32" s="42"/>
      <c r="E32" s="42"/>
      <c r="F32" s="42"/>
      <c r="G32" s="42"/>
      <c r="H32" s="42"/>
      <c r="I32" s="42"/>
      <c r="J32" s="42"/>
      <c r="K32" s="42"/>
      <c r="L32" s="42"/>
      <c r="M32" s="42"/>
      <c r="N32" s="42"/>
      <c r="O32" s="42"/>
      <c r="P32" s="42"/>
      <c r="Q32" s="42"/>
      <c r="R32" s="42"/>
      <c r="S32" s="42"/>
      <c r="T32" s="42"/>
      <c r="U32" s="42"/>
      <c r="V32" s="42"/>
      <c r="W32" s="42"/>
      <c r="X32" s="42"/>
      <c r="Y32" s="42"/>
      <c r="Z32" s="42"/>
      <c r="AA32" s="42"/>
      <c r="AB32" s="42">
        <v>8.1958064516129032E-3</v>
      </c>
      <c r="AC32" s="42">
        <v>9.8123404255319145E-3</v>
      </c>
      <c r="AD32" s="42">
        <v>5.8287309644670044E-3</v>
      </c>
      <c r="AE32" s="42">
        <v>7.223246073298429E-3</v>
      </c>
      <c r="AF32" s="42">
        <v>6.0453124999999995E-3</v>
      </c>
      <c r="AG32" s="42">
        <v>8.3681188118811881E-3</v>
      </c>
      <c r="AH32" s="42">
        <v>7.6595098039215683E-3</v>
      </c>
      <c r="AI32" s="42">
        <v>4.8920202020202022E-3</v>
      </c>
      <c r="AJ32" s="42">
        <v>4.5694791666666661E-3</v>
      </c>
      <c r="AK32" s="42">
        <v>7.2150753768844226E-3</v>
      </c>
      <c r="AL32" s="42">
        <v>4.8484577114427854E-3</v>
      </c>
      <c r="AM32" s="42">
        <v>5.836908452187128E-3</v>
      </c>
      <c r="AN32" s="42">
        <v>5.836908452187128E-3</v>
      </c>
      <c r="AO32" s="42">
        <v>5.836908452187128E-3</v>
      </c>
      <c r="AP32" s="42">
        <v>5.836908452187128E-3</v>
      </c>
      <c r="AQ32" s="42">
        <v>5.836908452187128E-3</v>
      </c>
      <c r="AR32" s="42">
        <v>5.836908452187128E-3</v>
      </c>
      <c r="AS32" s="42">
        <v>5.836908452187128E-3</v>
      </c>
      <c r="AT32" s="42">
        <v>5.836908452187128E-3</v>
      </c>
      <c r="AU32" s="42">
        <v>5.836908452187128E-3</v>
      </c>
      <c r="AV32" s="42">
        <v>5.836908452187128E-3</v>
      </c>
    </row>
    <row r="33" spans="1:48" x14ac:dyDescent="0.2">
      <c r="A33" s="1"/>
      <c r="B33" s="33" t="s">
        <v>225</v>
      </c>
      <c r="C33" s="21" t="s">
        <v>226</v>
      </c>
      <c r="D33" s="52"/>
      <c r="E33" s="52"/>
      <c r="F33" s="52"/>
      <c r="G33" s="52"/>
      <c r="H33" s="52"/>
      <c r="I33" s="52"/>
      <c r="J33" s="52"/>
      <c r="K33" s="52"/>
      <c r="L33" s="52"/>
      <c r="M33" s="52"/>
      <c r="N33" s="52"/>
      <c r="O33" s="52"/>
      <c r="P33" s="52"/>
      <c r="Q33" s="52"/>
      <c r="R33" s="52"/>
      <c r="S33" s="52"/>
      <c r="T33" s="52"/>
      <c r="U33" s="52"/>
      <c r="V33" s="52"/>
      <c r="W33" s="52"/>
      <c r="X33" s="52"/>
      <c r="Y33" s="52"/>
      <c r="Z33" s="52"/>
      <c r="AA33" s="52"/>
      <c r="AB33" s="52">
        <v>1.9196679999999999</v>
      </c>
      <c r="AC33" s="52">
        <v>3.01566</v>
      </c>
      <c r="AD33" s="52">
        <v>1.6469469999999999</v>
      </c>
      <c r="AE33" s="52">
        <v>1.9954940000000001</v>
      </c>
      <c r="AF33" s="52">
        <v>1.4246509999999999</v>
      </c>
      <c r="AG33" s="52">
        <v>2.2439079999999998</v>
      </c>
      <c r="AH33" s="52">
        <v>1.860746</v>
      </c>
      <c r="AI33" s="52">
        <v>1.7080660000000001</v>
      </c>
      <c r="AJ33" s="52">
        <v>1.942285</v>
      </c>
      <c r="AK33" s="52">
        <v>3.0589770000000001</v>
      </c>
      <c r="AL33" s="52">
        <v>1.565078</v>
      </c>
      <c r="AM33" s="52">
        <v>2.004808839239713</v>
      </c>
      <c r="AN33" s="52">
        <v>1.7193903188078983</v>
      </c>
      <c r="AO33" s="52">
        <v>1.8465890022783349</v>
      </c>
      <c r="AP33" s="52">
        <v>1.8952611406986037</v>
      </c>
      <c r="AQ33" s="52">
        <v>1.8732166842242259</v>
      </c>
      <c r="AR33" s="52">
        <v>1.8562819141301159</v>
      </c>
      <c r="AS33" s="52">
        <v>1.8417779211975742</v>
      </c>
      <c r="AT33" s="52">
        <v>1.8379890175818243</v>
      </c>
      <c r="AU33" s="52">
        <v>1.841126855900723</v>
      </c>
      <c r="AV33" s="52">
        <v>1.8370703235637296</v>
      </c>
    </row>
    <row r="34" spans="1:48" x14ac:dyDescent="0.2">
      <c r="A34" s="1"/>
      <c r="B34" s="33" t="s">
        <v>227</v>
      </c>
      <c r="C34" s="21" t="s">
        <v>226</v>
      </c>
      <c r="D34" s="52"/>
      <c r="E34" s="52"/>
      <c r="F34" s="52"/>
      <c r="G34" s="52"/>
      <c r="H34" s="52"/>
      <c r="I34" s="52"/>
      <c r="J34" s="52"/>
      <c r="K34" s="52"/>
      <c r="L34" s="52"/>
      <c r="M34" s="52"/>
      <c r="N34" s="52"/>
      <c r="O34" s="52"/>
      <c r="P34" s="52"/>
      <c r="Q34" s="52"/>
      <c r="R34" s="52"/>
      <c r="S34" s="52"/>
      <c r="T34" s="52"/>
      <c r="U34" s="52"/>
      <c r="V34" s="52"/>
      <c r="W34" s="52"/>
      <c r="X34" s="52"/>
      <c r="Y34" s="52"/>
      <c r="Z34" s="52"/>
      <c r="AA34" s="52"/>
      <c r="AB34" s="52">
        <v>1.0503720000000001</v>
      </c>
      <c r="AC34" s="52">
        <v>1.6187670000000001</v>
      </c>
      <c r="AD34" s="52">
        <v>0.93564000000000003</v>
      </c>
      <c r="AE34" s="52">
        <v>1.133829</v>
      </c>
      <c r="AF34" s="52">
        <v>0.85234900000000002</v>
      </c>
      <c r="AG34" s="52">
        <v>1.324363</v>
      </c>
      <c r="AH34" s="52">
        <v>1.113275</v>
      </c>
      <c r="AI34" s="52">
        <v>1.073688</v>
      </c>
      <c r="AJ34" s="52">
        <v>1.2183040000000001</v>
      </c>
      <c r="AK34" s="52">
        <v>1.893168</v>
      </c>
      <c r="AL34" s="52">
        <v>0.98433499999999996</v>
      </c>
      <c r="AM34" s="52">
        <v>1.2437724008930098</v>
      </c>
      <c r="AN34" s="52">
        <v>1.0667003172765817</v>
      </c>
      <c r="AO34" s="52">
        <v>1.1456136823984411</v>
      </c>
      <c r="AP34" s="52">
        <v>1.1758096099475897</v>
      </c>
      <c r="AQ34" s="52">
        <v>1.1621333501372446</v>
      </c>
      <c r="AR34" s="52">
        <v>1.1516271117137797</v>
      </c>
      <c r="AS34" s="52">
        <v>1.142628914100543</v>
      </c>
      <c r="AT34" s="52">
        <v>1.1402782990919318</v>
      </c>
      <c r="AU34" s="52">
        <v>1.1422249967636113</v>
      </c>
      <c r="AV34" s="52">
        <v>1.1397083463651645</v>
      </c>
    </row>
    <row r="35" spans="1:48" x14ac:dyDescent="0.2">
      <c r="A35" s="1"/>
      <c r="B35" s="33" t="s">
        <v>228</v>
      </c>
      <c r="C35" s="21" t="s">
        <v>226</v>
      </c>
      <c r="D35" s="52"/>
      <c r="E35" s="52"/>
      <c r="F35" s="52"/>
      <c r="G35" s="52"/>
      <c r="H35" s="52"/>
      <c r="I35" s="52"/>
      <c r="J35" s="52"/>
      <c r="K35" s="52"/>
      <c r="L35" s="52"/>
      <c r="M35" s="52"/>
      <c r="N35" s="52"/>
      <c r="O35" s="52"/>
      <c r="P35" s="52"/>
      <c r="Q35" s="52"/>
      <c r="R35" s="52"/>
      <c r="S35" s="52"/>
      <c r="T35" s="52"/>
      <c r="U35" s="52"/>
      <c r="V35" s="52"/>
      <c r="W35" s="52"/>
      <c r="X35" s="52"/>
      <c r="Y35" s="52"/>
      <c r="Z35" s="52"/>
      <c r="AA35" s="52"/>
      <c r="AB35" s="52">
        <v>5.1409820000000002</v>
      </c>
      <c r="AC35" s="52">
        <v>0.39993400000000001</v>
      </c>
      <c r="AD35" s="52">
        <v>1.029452</v>
      </c>
      <c r="AE35" s="52">
        <v>0.66705499999999995</v>
      </c>
      <c r="AF35" s="52">
        <v>0.43601400000000001</v>
      </c>
      <c r="AG35" s="52">
        <v>2.2929249999999999</v>
      </c>
      <c r="AH35" s="52">
        <v>0.68150900000000003</v>
      </c>
      <c r="AI35" s="52">
        <v>3.026E-3</v>
      </c>
      <c r="AJ35" s="52">
        <v>1.4450499999999999</v>
      </c>
      <c r="AK35" s="52">
        <v>4.5706439999999997</v>
      </c>
      <c r="AL35" s="52">
        <v>0.74151900000000004</v>
      </c>
      <c r="AM35" s="52">
        <v>3.2352896542392298</v>
      </c>
      <c r="AN35" s="52">
        <v>1.2314888789290674</v>
      </c>
      <c r="AO35" s="52">
        <v>0.8553370158867224</v>
      </c>
      <c r="AP35" s="52">
        <v>1.0245581492504749</v>
      </c>
      <c r="AQ35" s="52">
        <v>1.1917089645874592</v>
      </c>
      <c r="AR35" s="52">
        <v>1.3380998109097226</v>
      </c>
      <c r="AS35" s="52">
        <v>1.4173648233099998</v>
      </c>
      <c r="AT35" s="52">
        <v>1.4617338113177312</v>
      </c>
      <c r="AU35" s="52">
        <v>1.5112343144567348</v>
      </c>
      <c r="AV35" s="52">
        <v>1.5858728870100589</v>
      </c>
    </row>
    <row r="36" spans="1:48" x14ac:dyDescent="0.2">
      <c r="A36" s="1"/>
      <c r="B36" s="33"/>
      <c r="C36" s="2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x14ac:dyDescent="0.2">
      <c r="A37" s="1"/>
      <c r="B37" s="22" t="s">
        <v>25</v>
      </c>
      <c r="C37" s="2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1:48" x14ac:dyDescent="0.2">
      <c r="A38" s="1"/>
      <c r="B38" s="51" t="s">
        <v>222</v>
      </c>
      <c r="C38" s="2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x14ac:dyDescent="0.2">
      <c r="A39" s="1"/>
      <c r="B39" s="33" t="s">
        <v>223</v>
      </c>
      <c r="C39" s="21" t="s">
        <v>10</v>
      </c>
      <c r="D39" s="71"/>
      <c r="E39" s="71"/>
      <c r="F39" s="71"/>
      <c r="G39" s="71"/>
      <c r="H39" s="71"/>
      <c r="I39" s="71"/>
      <c r="J39" s="71"/>
      <c r="K39" s="71"/>
      <c r="L39" s="71"/>
      <c r="M39" s="71"/>
      <c r="N39" s="71"/>
      <c r="O39" s="71"/>
      <c r="P39" s="71"/>
      <c r="Q39" s="71"/>
      <c r="R39" s="71"/>
      <c r="S39" s="71"/>
      <c r="T39" s="71"/>
      <c r="U39" s="71"/>
      <c r="V39" s="71"/>
      <c r="W39" s="71"/>
      <c r="X39" s="71"/>
      <c r="Y39" s="71"/>
      <c r="Z39" s="71"/>
      <c r="AA39" s="71"/>
      <c r="AB39" s="71">
        <v>372.476</v>
      </c>
      <c r="AC39" s="71">
        <v>346.66399999999999</v>
      </c>
      <c r="AD39" s="71">
        <v>324.08800000000002</v>
      </c>
      <c r="AE39" s="71">
        <v>351.69299999999998</v>
      </c>
      <c r="AF39" s="71">
        <v>352.97500000000002</v>
      </c>
      <c r="AG39" s="71">
        <v>290.37099999999998</v>
      </c>
      <c r="AH39" s="71">
        <v>289.44499999999999</v>
      </c>
      <c r="AI39" s="71">
        <v>320.66000000000003</v>
      </c>
      <c r="AJ39" s="71">
        <v>317.40600000000001</v>
      </c>
      <c r="AK39" s="71">
        <v>273.00599999999997</v>
      </c>
      <c r="AL39" s="71">
        <v>259.75299999999999</v>
      </c>
      <c r="AM39" s="71">
        <v>258.3699845962733</v>
      </c>
      <c r="AN39" s="71">
        <v>272.67543258372388</v>
      </c>
      <c r="AO39" s="71">
        <v>273.9163638081792</v>
      </c>
      <c r="AP39" s="71">
        <v>275.34129554628356</v>
      </c>
      <c r="AQ39" s="71">
        <v>277.12464522898335</v>
      </c>
      <c r="AR39" s="71">
        <v>277.59899863816025</v>
      </c>
      <c r="AS39" s="71">
        <v>278.63683190114853</v>
      </c>
      <c r="AT39" s="71">
        <v>280.30493156194723</v>
      </c>
      <c r="AU39" s="71">
        <v>282.53143440724824</v>
      </c>
      <c r="AV39" s="71">
        <v>284.76898004046552</v>
      </c>
    </row>
    <row r="40" spans="1:48" x14ac:dyDescent="0.2">
      <c r="A40" s="1"/>
      <c r="B40" s="33" t="s">
        <v>224</v>
      </c>
      <c r="C40" s="21" t="s">
        <v>208</v>
      </c>
      <c r="D40" s="42"/>
      <c r="E40" s="42"/>
      <c r="F40" s="42"/>
      <c r="G40" s="42"/>
      <c r="H40" s="42"/>
      <c r="I40" s="42"/>
      <c r="J40" s="42"/>
      <c r="K40" s="42"/>
      <c r="L40" s="42"/>
      <c r="M40" s="42"/>
      <c r="N40" s="42"/>
      <c r="O40" s="42"/>
      <c r="P40" s="42"/>
      <c r="Q40" s="42"/>
      <c r="R40" s="42"/>
      <c r="S40" s="42"/>
      <c r="T40" s="42"/>
      <c r="U40" s="42"/>
      <c r="V40" s="42"/>
      <c r="W40" s="42"/>
      <c r="X40" s="42"/>
      <c r="Y40" s="42"/>
      <c r="Z40" s="42"/>
      <c r="AA40" s="42"/>
      <c r="AB40" s="42">
        <v>6.8977037037037031E-2</v>
      </c>
      <c r="AC40" s="42">
        <v>6.5408301886792447E-2</v>
      </c>
      <c r="AD40" s="42">
        <v>6.2324615384615388E-2</v>
      </c>
      <c r="AE40" s="42">
        <v>6.170052631578947E-2</v>
      </c>
      <c r="AF40" s="42">
        <v>6.2473451327433635E-2</v>
      </c>
      <c r="AG40" s="42">
        <v>5.925938775510204E-2</v>
      </c>
      <c r="AH40" s="42">
        <v>5.5662499999999997E-2</v>
      </c>
      <c r="AI40" s="42">
        <v>5.726071428571429E-2</v>
      </c>
      <c r="AJ40" s="42">
        <v>5.5201043478260874E-2</v>
      </c>
      <c r="AK40" s="42">
        <v>5.200114285714285E-2</v>
      </c>
      <c r="AL40" s="42">
        <v>4.9009999999999998E-2</v>
      </c>
      <c r="AM40" s="42">
        <v>5.3827080124223603E-2</v>
      </c>
      <c r="AN40" s="42">
        <v>5.3827080124223603E-2</v>
      </c>
      <c r="AO40" s="42">
        <v>5.3827080124223603E-2</v>
      </c>
      <c r="AP40" s="42">
        <v>5.3827080124223603E-2</v>
      </c>
      <c r="AQ40" s="42">
        <v>5.3827080124223603E-2</v>
      </c>
      <c r="AR40" s="42">
        <v>5.3827080124223603E-2</v>
      </c>
      <c r="AS40" s="42">
        <v>5.3827080124223603E-2</v>
      </c>
      <c r="AT40" s="42">
        <v>5.3827080124223603E-2</v>
      </c>
      <c r="AU40" s="42">
        <v>5.3827080124223603E-2</v>
      </c>
      <c r="AV40" s="42">
        <v>5.3827080124223603E-2</v>
      </c>
    </row>
    <row r="41" spans="1:48" x14ac:dyDescent="0.2">
      <c r="A41" s="1"/>
      <c r="B41" s="33" t="s">
        <v>225</v>
      </c>
      <c r="C41" s="21" t="s">
        <v>226</v>
      </c>
      <c r="D41" s="52"/>
      <c r="E41" s="52"/>
      <c r="F41" s="52"/>
      <c r="G41" s="52"/>
      <c r="H41" s="52"/>
      <c r="I41" s="52"/>
      <c r="J41" s="52"/>
      <c r="K41" s="52"/>
      <c r="L41" s="52"/>
      <c r="M41" s="52"/>
      <c r="N41" s="52"/>
      <c r="O41" s="52"/>
      <c r="P41" s="52"/>
      <c r="Q41" s="52"/>
      <c r="R41" s="52"/>
      <c r="S41" s="52"/>
      <c r="T41" s="52"/>
      <c r="U41" s="52"/>
      <c r="V41" s="52"/>
      <c r="W41" s="52"/>
      <c r="X41" s="52"/>
      <c r="Y41" s="52"/>
      <c r="Z41" s="52"/>
      <c r="AA41" s="52"/>
      <c r="AB41" s="52">
        <v>5.6562089999999996</v>
      </c>
      <c r="AC41" s="52">
        <v>4.545528</v>
      </c>
      <c r="AD41" s="52">
        <v>4.0892200000000001</v>
      </c>
      <c r="AE41" s="52">
        <v>4.7902279999999999</v>
      </c>
      <c r="AF41" s="52">
        <v>4.8083790000000004</v>
      </c>
      <c r="AG41" s="52">
        <v>3.808627</v>
      </c>
      <c r="AH41" s="52">
        <v>3.9756680000000002</v>
      </c>
      <c r="AI41" s="52">
        <v>5.4504149999999996</v>
      </c>
      <c r="AJ41" s="52">
        <v>7.0461239999999998</v>
      </c>
      <c r="AK41" s="52">
        <v>5.8770819999999997</v>
      </c>
      <c r="AL41" s="52">
        <v>4.764043</v>
      </c>
      <c r="AM41" s="52">
        <v>3.8879129962055252</v>
      </c>
      <c r="AN41" s="52">
        <v>4.1031792440781647</v>
      </c>
      <c r="AO41" s="52">
        <v>4.2996396759551798</v>
      </c>
      <c r="AP41" s="52">
        <v>4.4201421807601422</v>
      </c>
      <c r="AQ41" s="52">
        <v>4.4777776705415651</v>
      </c>
      <c r="AR41" s="52">
        <v>4.4312021979098803</v>
      </c>
      <c r="AS41" s="52">
        <v>4.4012692841902652</v>
      </c>
      <c r="AT41" s="52">
        <v>4.4385244430592579</v>
      </c>
      <c r="AU41" s="52">
        <v>4.5182236643385796</v>
      </c>
      <c r="AV41" s="52">
        <v>4.5906248661001055</v>
      </c>
    </row>
    <row r="42" spans="1:48" x14ac:dyDescent="0.2">
      <c r="A42" s="1"/>
      <c r="B42" s="33" t="s">
        <v>227</v>
      </c>
      <c r="C42" s="21" t="s">
        <v>226</v>
      </c>
      <c r="D42" s="52"/>
      <c r="E42" s="52"/>
      <c r="F42" s="52"/>
      <c r="G42" s="52"/>
      <c r="H42" s="52"/>
      <c r="I42" s="52"/>
      <c r="J42" s="52"/>
      <c r="K42" s="52"/>
      <c r="L42" s="52"/>
      <c r="M42" s="52"/>
      <c r="N42" s="52"/>
      <c r="O42" s="52"/>
      <c r="P42" s="52"/>
      <c r="Q42" s="52"/>
      <c r="R42" s="52"/>
      <c r="S42" s="52"/>
      <c r="T42" s="52"/>
      <c r="U42" s="52"/>
      <c r="V42" s="52"/>
      <c r="W42" s="52"/>
      <c r="X42" s="52"/>
      <c r="Y42" s="52"/>
      <c r="Z42" s="52"/>
      <c r="AA42" s="52"/>
      <c r="AB42" s="52">
        <v>3.2215189999999998</v>
      </c>
      <c r="AC42" s="52">
        <v>2.5729959999999998</v>
      </c>
      <c r="AD42" s="52">
        <v>2.3395649999999999</v>
      </c>
      <c r="AE42" s="52">
        <v>2.7468919999999999</v>
      </c>
      <c r="AF42" s="52">
        <v>2.768268</v>
      </c>
      <c r="AG42" s="52">
        <v>2.2079979999999999</v>
      </c>
      <c r="AH42" s="52">
        <v>2.3267350000000002</v>
      </c>
      <c r="AI42" s="52">
        <v>3.1558929999999998</v>
      </c>
      <c r="AJ42" s="52">
        <v>4.1205319999999999</v>
      </c>
      <c r="AK42" s="52">
        <v>3.398412</v>
      </c>
      <c r="AL42" s="52">
        <v>2.6956419999999999</v>
      </c>
      <c r="AM42" s="52">
        <v>2.2496519774618946</v>
      </c>
      <c r="AN42" s="52">
        <v>2.3742108708013601</v>
      </c>
      <c r="AO42" s="52">
        <v>2.4878882086164014</v>
      </c>
      <c r="AP42" s="52">
        <v>2.5576142283313921</v>
      </c>
      <c r="AQ42" s="52">
        <v>2.590963686944614</v>
      </c>
      <c r="AR42" s="52">
        <v>2.5640138544228077</v>
      </c>
      <c r="AS42" s="52">
        <v>2.5466938581661402</v>
      </c>
      <c r="AT42" s="52">
        <v>2.5682507041917799</v>
      </c>
      <c r="AU42" s="52">
        <v>2.614366836658784</v>
      </c>
      <c r="AV42" s="52">
        <v>2.6562601369647312</v>
      </c>
    </row>
    <row r="43" spans="1:48" x14ac:dyDescent="0.2">
      <c r="A43" s="1"/>
      <c r="B43" s="33" t="s">
        <v>228</v>
      </c>
      <c r="C43" s="21" t="s">
        <v>226</v>
      </c>
      <c r="D43" s="52"/>
      <c r="E43" s="52"/>
      <c r="F43" s="52"/>
      <c r="G43" s="52"/>
      <c r="H43" s="52"/>
      <c r="I43" s="52"/>
      <c r="J43" s="52"/>
      <c r="K43" s="52"/>
      <c r="L43" s="52"/>
      <c r="M43" s="52"/>
      <c r="N43" s="52"/>
      <c r="O43" s="52"/>
      <c r="P43" s="52"/>
      <c r="Q43" s="52"/>
      <c r="R43" s="52"/>
      <c r="S43" s="52"/>
      <c r="T43" s="52"/>
      <c r="U43" s="52"/>
      <c r="V43" s="52"/>
      <c r="W43" s="52"/>
      <c r="X43" s="52"/>
      <c r="Y43" s="52"/>
      <c r="Z43" s="52"/>
      <c r="AA43" s="52"/>
      <c r="AB43" s="52">
        <v>3.647281</v>
      </c>
      <c r="AC43" s="52">
        <v>1.2104870000000001</v>
      </c>
      <c r="AD43" s="52">
        <v>0.55900499999999997</v>
      </c>
      <c r="AE43" s="52">
        <v>1.3315319999999999</v>
      </c>
      <c r="AF43" s="52">
        <v>2.823426</v>
      </c>
      <c r="AG43" s="52">
        <v>3.5314230000000002</v>
      </c>
      <c r="AH43" s="52">
        <v>1.5817540000000001</v>
      </c>
      <c r="AI43" s="52">
        <v>0.93420300000000001</v>
      </c>
      <c r="AJ43" s="52">
        <v>11.123308</v>
      </c>
      <c r="AK43" s="52">
        <v>10.968033</v>
      </c>
      <c r="AL43" s="52">
        <v>3.0172629999999998</v>
      </c>
      <c r="AM43" s="52">
        <v>3.7909893184554746</v>
      </c>
      <c r="AN43" s="52">
        <v>4.0008890891308013</v>
      </c>
      <c r="AO43" s="52">
        <v>4.0190969201379474</v>
      </c>
      <c r="AP43" s="52">
        <v>4.0400045383627301</v>
      </c>
      <c r="AQ43" s="52">
        <v>4.0661711211751648</v>
      </c>
      <c r="AR43" s="52">
        <v>4.0731311738692595</v>
      </c>
      <c r="AS43" s="52">
        <v>4.08835900623715</v>
      </c>
      <c r="AT43" s="52">
        <v>4.1128345582486912</v>
      </c>
      <c r="AU43" s="52">
        <v>4.1455034014087664</v>
      </c>
      <c r="AV43" s="52">
        <v>4.1783342722560057</v>
      </c>
    </row>
    <row r="44" spans="1:48" x14ac:dyDescent="0.2">
      <c r="A44" s="1"/>
      <c r="B44" s="51" t="s">
        <v>229</v>
      </c>
      <c r="C44" s="2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x14ac:dyDescent="0.2">
      <c r="A45" s="1"/>
      <c r="B45" s="33" t="s">
        <v>223</v>
      </c>
      <c r="C45" s="21" t="s">
        <v>10</v>
      </c>
      <c r="D45" s="71"/>
      <c r="E45" s="71"/>
      <c r="F45" s="71"/>
      <c r="G45" s="71"/>
      <c r="H45" s="71"/>
      <c r="I45" s="71"/>
      <c r="J45" s="71"/>
      <c r="K45" s="71"/>
      <c r="L45" s="71"/>
      <c r="M45" s="71"/>
      <c r="N45" s="71"/>
      <c r="O45" s="71"/>
      <c r="P45" s="71"/>
      <c r="Q45" s="71"/>
      <c r="R45" s="71"/>
      <c r="S45" s="71"/>
      <c r="T45" s="71"/>
      <c r="U45" s="71"/>
      <c r="V45" s="71"/>
      <c r="W45" s="71"/>
      <c r="X45" s="71"/>
      <c r="Y45" s="71"/>
      <c r="Z45" s="71"/>
      <c r="AA45" s="71"/>
      <c r="AB45" s="71">
        <v>4597.4470000000001</v>
      </c>
      <c r="AC45" s="71">
        <v>4360.2730000000001</v>
      </c>
      <c r="AD45" s="71">
        <v>4179.451</v>
      </c>
      <c r="AE45" s="71">
        <v>4925.0020000000004</v>
      </c>
      <c r="AF45" s="71">
        <v>4903.5240000000003</v>
      </c>
      <c r="AG45" s="71">
        <v>4314.5150000000003</v>
      </c>
      <c r="AH45" s="71">
        <v>4563.567</v>
      </c>
      <c r="AI45" s="71">
        <v>4914.2280000000001</v>
      </c>
      <c r="AJ45" s="71">
        <v>5086.0540000000001</v>
      </c>
      <c r="AK45" s="71">
        <v>4692.5169999999998</v>
      </c>
      <c r="AL45" s="71">
        <v>4761.7020000000002</v>
      </c>
      <c r="AM45" s="71">
        <v>4254.6508653210622</v>
      </c>
      <c r="AN45" s="71">
        <v>4490.2226820462856</v>
      </c>
      <c r="AO45" s="71">
        <v>4510.6574439099086</v>
      </c>
      <c r="AP45" s="71">
        <v>4534.1221937415212</v>
      </c>
      <c r="AQ45" s="71">
        <v>4563.4891122035269</v>
      </c>
      <c r="AR45" s="71">
        <v>4571.3004225845543</v>
      </c>
      <c r="AS45" s="71">
        <v>4588.3907134607634</v>
      </c>
      <c r="AT45" s="71">
        <v>4615.8597775486414</v>
      </c>
      <c r="AU45" s="71">
        <v>4652.5242231970087</v>
      </c>
      <c r="AV45" s="71">
        <v>4689.3705135253504</v>
      </c>
    </row>
    <row r="46" spans="1:48" x14ac:dyDescent="0.2">
      <c r="A46" s="1"/>
      <c r="B46" s="33" t="s">
        <v>224</v>
      </c>
      <c r="C46" s="21" t="s">
        <v>208</v>
      </c>
      <c r="D46" s="42"/>
      <c r="E46" s="42"/>
      <c r="F46" s="42"/>
      <c r="G46" s="42"/>
      <c r="H46" s="42"/>
      <c r="I46" s="42"/>
      <c r="J46" s="42"/>
      <c r="K46" s="42"/>
      <c r="L46" s="42"/>
      <c r="M46" s="42"/>
      <c r="N46" s="42"/>
      <c r="O46" s="42"/>
      <c r="P46" s="42"/>
      <c r="Q46" s="42"/>
      <c r="R46" s="42"/>
      <c r="S46" s="42"/>
      <c r="T46" s="42"/>
      <c r="U46" s="42"/>
      <c r="V46" s="42"/>
      <c r="W46" s="42"/>
      <c r="X46" s="42"/>
      <c r="Y46" s="42"/>
      <c r="Z46" s="42"/>
      <c r="AA46" s="42"/>
      <c r="AB46" s="42">
        <v>0.85137907407407409</v>
      </c>
      <c r="AC46" s="42">
        <v>0.82269301886792456</v>
      </c>
      <c r="AD46" s="42">
        <v>0.80374057692307688</v>
      </c>
      <c r="AE46" s="42">
        <v>0.86403543859649135</v>
      </c>
      <c r="AF46" s="42">
        <v>0.8678803539823009</v>
      </c>
      <c r="AG46" s="42">
        <v>0.88051326530612251</v>
      </c>
      <c r="AH46" s="42">
        <v>0.87760903846153848</v>
      </c>
      <c r="AI46" s="42">
        <v>0.87754071428571434</v>
      </c>
      <c r="AJ46" s="42">
        <v>0.8845311304347826</v>
      </c>
      <c r="AK46" s="42">
        <v>0.89381276190476189</v>
      </c>
      <c r="AL46" s="42">
        <v>0.89843433962264152</v>
      </c>
      <c r="AM46" s="42">
        <v>0.8863855969418879</v>
      </c>
      <c r="AN46" s="42">
        <v>0.8863855969418879</v>
      </c>
      <c r="AO46" s="42">
        <v>0.8863855969418879</v>
      </c>
      <c r="AP46" s="42">
        <v>0.8863855969418879</v>
      </c>
      <c r="AQ46" s="42">
        <v>0.8863855969418879</v>
      </c>
      <c r="AR46" s="42">
        <v>0.8863855969418879</v>
      </c>
      <c r="AS46" s="42">
        <v>0.8863855969418879</v>
      </c>
      <c r="AT46" s="42">
        <v>0.8863855969418879</v>
      </c>
      <c r="AU46" s="42">
        <v>0.8863855969418879</v>
      </c>
      <c r="AV46" s="42">
        <v>0.8863855969418879</v>
      </c>
    </row>
    <row r="47" spans="1:48" x14ac:dyDescent="0.2">
      <c r="A47" s="1"/>
      <c r="B47" s="33" t="s">
        <v>225</v>
      </c>
      <c r="C47" s="21" t="s">
        <v>226</v>
      </c>
      <c r="D47" s="52"/>
      <c r="E47" s="52"/>
      <c r="F47" s="52"/>
      <c r="G47" s="52"/>
      <c r="H47" s="52"/>
      <c r="I47" s="52"/>
      <c r="J47" s="52"/>
      <c r="K47" s="52"/>
      <c r="L47" s="52"/>
      <c r="M47" s="52"/>
      <c r="N47" s="52"/>
      <c r="O47" s="52"/>
      <c r="P47" s="52"/>
      <c r="Q47" s="52"/>
      <c r="R47" s="52"/>
      <c r="S47" s="52"/>
      <c r="T47" s="52"/>
      <c r="U47" s="52"/>
      <c r="V47" s="52"/>
      <c r="W47" s="52"/>
      <c r="X47" s="52"/>
      <c r="Y47" s="52"/>
      <c r="Z47" s="52"/>
      <c r="AA47" s="52"/>
      <c r="AB47" s="52">
        <v>137.13460499999999</v>
      </c>
      <c r="AC47" s="52">
        <v>121.254324</v>
      </c>
      <c r="AD47" s="52">
        <v>97.578143999999995</v>
      </c>
      <c r="AE47" s="52">
        <v>136.74606900000001</v>
      </c>
      <c r="AF47" s="52">
        <v>128.47279900000001</v>
      </c>
      <c r="AG47" s="52">
        <v>102.054456</v>
      </c>
      <c r="AH47" s="52">
        <v>110.224007</v>
      </c>
      <c r="AI47" s="52">
        <v>183.337231</v>
      </c>
      <c r="AJ47" s="52">
        <v>238.65393499999999</v>
      </c>
      <c r="AK47" s="52">
        <v>176.220823</v>
      </c>
      <c r="AL47" s="52">
        <v>159.29305299999999</v>
      </c>
      <c r="AM47" s="52">
        <v>125.49956283712361</v>
      </c>
      <c r="AN47" s="52">
        <v>132.4482317059925</v>
      </c>
      <c r="AO47" s="52">
        <v>139.00061978672682</v>
      </c>
      <c r="AP47" s="52">
        <v>143.00780268184653</v>
      </c>
      <c r="AQ47" s="52">
        <v>144.90475480841513</v>
      </c>
      <c r="AR47" s="52">
        <v>143.33765040543099</v>
      </c>
      <c r="AS47" s="52">
        <v>142.31743549781601</v>
      </c>
      <c r="AT47" s="52">
        <v>143.5344182170966</v>
      </c>
      <c r="AU47" s="52">
        <v>146.1618251931709</v>
      </c>
      <c r="AV47" s="52">
        <v>148.54480783830559</v>
      </c>
    </row>
    <row r="48" spans="1:48" x14ac:dyDescent="0.2">
      <c r="A48" s="1"/>
      <c r="B48" s="33" t="s">
        <v>227</v>
      </c>
      <c r="C48" s="21" t="s">
        <v>226</v>
      </c>
      <c r="D48" s="52"/>
      <c r="E48" s="52"/>
      <c r="F48" s="52"/>
      <c r="G48" s="52"/>
      <c r="H48" s="52"/>
      <c r="I48" s="52"/>
      <c r="J48" s="52"/>
      <c r="K48" s="52"/>
      <c r="L48" s="52"/>
      <c r="M48" s="52"/>
      <c r="N48" s="52"/>
      <c r="O48" s="52"/>
      <c r="P48" s="52"/>
      <c r="Q48" s="52"/>
      <c r="R48" s="52"/>
      <c r="S48" s="52"/>
      <c r="T48" s="52"/>
      <c r="U48" s="52"/>
      <c r="V48" s="52"/>
      <c r="W48" s="52"/>
      <c r="X48" s="52"/>
      <c r="Y48" s="52"/>
      <c r="Z48" s="52"/>
      <c r="AA48" s="52"/>
      <c r="AB48" s="52">
        <v>75.412177</v>
      </c>
      <c r="AC48" s="52">
        <v>68.226316999999995</v>
      </c>
      <c r="AD48" s="52">
        <v>55.712480999999997</v>
      </c>
      <c r="AE48" s="52">
        <v>78.880786999999998</v>
      </c>
      <c r="AF48" s="52">
        <v>75.199106</v>
      </c>
      <c r="AG48" s="52">
        <v>60.256476999999997</v>
      </c>
      <c r="AH48" s="52">
        <v>65.098517000000001</v>
      </c>
      <c r="AI48" s="52">
        <v>109.29257200000001</v>
      </c>
      <c r="AJ48" s="52">
        <v>142.26313999999999</v>
      </c>
      <c r="AK48" s="52">
        <v>104.612859</v>
      </c>
      <c r="AL48" s="52">
        <v>93.475915999999998</v>
      </c>
      <c r="AM48" s="52">
        <v>74.3785886858645</v>
      </c>
      <c r="AN48" s="52">
        <v>78.496787761845582</v>
      </c>
      <c r="AO48" s="52">
        <v>82.380127009804582</v>
      </c>
      <c r="AP48" s="52">
        <v>84.755024591973495</v>
      </c>
      <c r="AQ48" s="52">
        <v>85.879272507975685</v>
      </c>
      <c r="AR48" s="52">
        <v>84.950512190550214</v>
      </c>
      <c r="AS48" s="52">
        <v>84.34587147890754</v>
      </c>
      <c r="AT48" s="52">
        <v>85.067128629680667</v>
      </c>
      <c r="AU48" s="52">
        <v>86.624288020247036</v>
      </c>
      <c r="AV48" s="52">
        <v>88.03658685222031</v>
      </c>
    </row>
    <row r="49" spans="1:48" x14ac:dyDescent="0.2">
      <c r="A49" s="1"/>
      <c r="B49" s="33" t="s">
        <v>228</v>
      </c>
      <c r="C49" s="21" t="s">
        <v>226</v>
      </c>
      <c r="D49" s="52"/>
      <c r="E49" s="52"/>
      <c r="F49" s="52"/>
      <c r="G49" s="52"/>
      <c r="H49" s="52"/>
      <c r="I49" s="52"/>
      <c r="J49" s="52"/>
      <c r="K49" s="52"/>
      <c r="L49" s="52"/>
      <c r="M49" s="52"/>
      <c r="N49" s="52"/>
      <c r="O49" s="52"/>
      <c r="P49" s="52"/>
      <c r="Q49" s="52"/>
      <c r="R49" s="52"/>
      <c r="S49" s="52"/>
      <c r="T49" s="52"/>
      <c r="U49" s="52"/>
      <c r="V49" s="52"/>
      <c r="W49" s="52"/>
      <c r="X49" s="52"/>
      <c r="Y49" s="52"/>
      <c r="Z49" s="52"/>
      <c r="AA49" s="52"/>
      <c r="AB49" s="52">
        <v>91.979393000000002</v>
      </c>
      <c r="AC49" s="52">
        <v>30.878564999999998</v>
      </c>
      <c r="AD49" s="52">
        <v>10.042626</v>
      </c>
      <c r="AE49" s="52">
        <v>35.100737000000002</v>
      </c>
      <c r="AF49" s="52">
        <v>63.487870999999998</v>
      </c>
      <c r="AG49" s="52">
        <v>43.492215999999999</v>
      </c>
      <c r="AH49" s="52">
        <v>39.469776000000003</v>
      </c>
      <c r="AI49" s="52">
        <v>23.349723999999998</v>
      </c>
      <c r="AJ49" s="52">
        <v>353.880876</v>
      </c>
      <c r="AK49" s="52">
        <v>316.31442199999998</v>
      </c>
      <c r="AL49" s="52">
        <v>94.655114999999995</v>
      </c>
      <c r="AM49" s="52">
        <v>36.563836590470878</v>
      </c>
      <c r="AN49" s="52">
        <v>28.977148519149079</v>
      </c>
      <c r="AO49" s="52">
        <v>26.446820403508926</v>
      </c>
      <c r="AP49" s="52">
        <v>29.447906511237875</v>
      </c>
      <c r="AQ49" s="52">
        <v>38.352674610957806</v>
      </c>
      <c r="AR49" s="52">
        <v>46.666852055313093</v>
      </c>
      <c r="AS49" s="52">
        <v>51.486813940015409</v>
      </c>
      <c r="AT49" s="52">
        <v>54.972153220566732</v>
      </c>
      <c r="AU49" s="52">
        <v>56.453724693424924</v>
      </c>
      <c r="AV49" s="52">
        <v>61.594464064811199</v>
      </c>
    </row>
    <row r="50" spans="1:48" x14ac:dyDescent="0.2">
      <c r="A50" s="1"/>
      <c r="B50" s="33"/>
      <c r="C50" s="2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x14ac:dyDescent="0.2">
      <c r="A51" s="1"/>
      <c r="B51" s="22" t="s">
        <v>24</v>
      </c>
      <c r="C51" s="2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x14ac:dyDescent="0.2">
      <c r="A52" s="1"/>
      <c r="B52" s="51" t="s">
        <v>222</v>
      </c>
      <c r="C52" s="2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x14ac:dyDescent="0.2">
      <c r="A53" s="1"/>
      <c r="B53" s="33" t="s">
        <v>223</v>
      </c>
      <c r="C53" s="21" t="s">
        <v>10</v>
      </c>
      <c r="D53" s="71"/>
      <c r="E53" s="71"/>
      <c r="F53" s="71"/>
      <c r="G53" s="71"/>
      <c r="H53" s="71"/>
      <c r="I53" s="71"/>
      <c r="J53" s="71"/>
      <c r="K53" s="71"/>
      <c r="L53" s="71"/>
      <c r="M53" s="71"/>
      <c r="N53" s="71"/>
      <c r="O53" s="71"/>
      <c r="P53" s="71"/>
      <c r="Q53" s="71"/>
      <c r="R53" s="71"/>
      <c r="S53" s="71"/>
      <c r="T53" s="71"/>
      <c r="U53" s="71"/>
      <c r="V53" s="71"/>
      <c r="W53" s="71"/>
      <c r="X53" s="71"/>
      <c r="Y53" s="71"/>
      <c r="Z53" s="71"/>
      <c r="AA53" s="71"/>
      <c r="AB53" s="71">
        <v>6.9939999999999998</v>
      </c>
      <c r="AC53" s="71">
        <v>9.76</v>
      </c>
      <c r="AD53" s="71">
        <v>7.4480000000000004</v>
      </c>
      <c r="AE53" s="71">
        <v>5.859</v>
      </c>
      <c r="AF53" s="71">
        <v>5.431</v>
      </c>
      <c r="AG53" s="71">
        <v>5.1980000000000004</v>
      </c>
      <c r="AH53" s="71">
        <v>8.3309999999999995</v>
      </c>
      <c r="AI53" s="71">
        <v>9.0540000000000003</v>
      </c>
      <c r="AJ53" s="71">
        <v>5.0469999999999997</v>
      </c>
      <c r="AK53" s="71">
        <v>4.0620000000000003</v>
      </c>
      <c r="AL53" s="71">
        <v>5.2910000000000004</v>
      </c>
      <c r="AM53" s="71">
        <v>5.8490294166406605</v>
      </c>
      <c r="AN53" s="71">
        <v>6.5786557071959475</v>
      </c>
      <c r="AO53" s="71">
        <v>6.5550598463557135</v>
      </c>
      <c r="AP53" s="71">
        <v>6.561563867619566</v>
      </c>
      <c r="AQ53" s="71">
        <v>6.586105151983582</v>
      </c>
      <c r="AR53" s="71">
        <v>6.6404146181330788</v>
      </c>
      <c r="AS53" s="71">
        <v>6.6672231304522676</v>
      </c>
      <c r="AT53" s="71">
        <v>6.6676109535971104</v>
      </c>
      <c r="AU53" s="71">
        <v>6.668945722586229</v>
      </c>
      <c r="AV53" s="71">
        <v>6.6796730958727562</v>
      </c>
    </row>
    <row r="54" spans="1:48" x14ac:dyDescent="0.2">
      <c r="A54" s="1"/>
      <c r="B54" s="33" t="s">
        <v>224</v>
      </c>
      <c r="C54" s="21" t="s">
        <v>208</v>
      </c>
      <c r="D54" s="42"/>
      <c r="E54" s="42"/>
      <c r="F54" s="42"/>
      <c r="G54" s="42"/>
      <c r="H54" s="42"/>
      <c r="I54" s="42"/>
      <c r="J54" s="42"/>
      <c r="K54" s="42"/>
      <c r="L54" s="42"/>
      <c r="M54" s="42"/>
      <c r="N54" s="42"/>
      <c r="O54" s="42"/>
      <c r="P54" s="42"/>
      <c r="Q54" s="42"/>
      <c r="R54" s="42"/>
      <c r="S54" s="42"/>
      <c r="T54" s="42"/>
      <c r="U54" s="42"/>
      <c r="V54" s="42"/>
      <c r="W54" s="42"/>
      <c r="X54" s="42"/>
      <c r="Y54" s="42"/>
      <c r="Z54" s="42"/>
      <c r="AA54" s="42"/>
      <c r="AB54" s="42">
        <v>3.3304761904761906E-2</v>
      </c>
      <c r="AC54" s="42">
        <v>3.6148148148148145E-2</v>
      </c>
      <c r="AD54" s="42">
        <v>3.7240000000000002E-2</v>
      </c>
      <c r="AE54" s="42">
        <v>3.2550000000000003E-2</v>
      </c>
      <c r="AF54" s="42">
        <v>2.3613043478260869E-2</v>
      </c>
      <c r="AG54" s="42">
        <v>2.5990000000000003E-2</v>
      </c>
      <c r="AH54" s="42">
        <v>4.2723076923076919E-2</v>
      </c>
      <c r="AI54" s="42">
        <v>2.8293749999999999E-2</v>
      </c>
      <c r="AJ54" s="42">
        <v>1.5771874999999998E-2</v>
      </c>
      <c r="AK54" s="42">
        <v>1.1947058823529413E-2</v>
      </c>
      <c r="AL54" s="42">
        <v>1.8244827586206897E-2</v>
      </c>
      <c r="AM54" s="42">
        <v>2.3396117666562643E-2</v>
      </c>
      <c r="AN54" s="42">
        <v>2.3396117666562643E-2</v>
      </c>
      <c r="AO54" s="42">
        <v>2.3396117666562643E-2</v>
      </c>
      <c r="AP54" s="42">
        <v>2.3396117666562643E-2</v>
      </c>
      <c r="AQ54" s="42">
        <v>2.3396117666562643E-2</v>
      </c>
      <c r="AR54" s="42">
        <v>2.3396117666562643E-2</v>
      </c>
      <c r="AS54" s="42">
        <v>2.3396117666562643E-2</v>
      </c>
      <c r="AT54" s="42">
        <v>2.3396117666562643E-2</v>
      </c>
      <c r="AU54" s="42">
        <v>2.3396117666562643E-2</v>
      </c>
      <c r="AV54" s="42">
        <v>2.3396117666562643E-2</v>
      </c>
    </row>
    <row r="55" spans="1:48" x14ac:dyDescent="0.2">
      <c r="A55" s="1"/>
      <c r="B55" s="33" t="s">
        <v>225</v>
      </c>
      <c r="C55" s="21" t="s">
        <v>226</v>
      </c>
      <c r="D55" s="52"/>
      <c r="E55" s="52"/>
      <c r="F55" s="52"/>
      <c r="G55" s="52"/>
      <c r="H55" s="52"/>
      <c r="I55" s="52"/>
      <c r="J55" s="52"/>
      <c r="K55" s="52"/>
      <c r="L55" s="52"/>
      <c r="M55" s="52"/>
      <c r="N55" s="52"/>
      <c r="O55" s="52"/>
      <c r="P55" s="52"/>
      <c r="Q55" s="52"/>
      <c r="R55" s="52"/>
      <c r="S55" s="52"/>
      <c r="T55" s="52"/>
      <c r="U55" s="52"/>
      <c r="V55" s="52"/>
      <c r="W55" s="52"/>
      <c r="X55" s="52"/>
      <c r="Y55" s="52"/>
      <c r="Z55" s="52"/>
      <c r="AA55" s="52"/>
      <c r="AB55" s="52">
        <v>0.15915399999999999</v>
      </c>
      <c r="AC55" s="52">
        <v>0.23202100000000001</v>
      </c>
      <c r="AD55" s="52">
        <v>0.16079599999999999</v>
      </c>
      <c r="AE55" s="52">
        <v>0.12824099999999999</v>
      </c>
      <c r="AF55" s="52">
        <v>0.12012200000000001</v>
      </c>
      <c r="AG55" s="52">
        <v>0.11896</v>
      </c>
      <c r="AH55" s="52">
        <v>0.21110799999999999</v>
      </c>
      <c r="AI55" s="52">
        <v>0.25958900000000001</v>
      </c>
      <c r="AJ55" s="52">
        <v>0.202824</v>
      </c>
      <c r="AK55" s="52">
        <v>0.15729399999999999</v>
      </c>
      <c r="AL55" s="52">
        <v>0.17088300000000001</v>
      </c>
      <c r="AM55" s="52">
        <v>0.16040776522523645</v>
      </c>
      <c r="AN55" s="52">
        <v>0.16692039055580518</v>
      </c>
      <c r="AO55" s="52">
        <v>0.1724879249700442</v>
      </c>
      <c r="AP55" s="52">
        <v>0.17861420353657226</v>
      </c>
      <c r="AQ55" s="52">
        <v>0.17851617711356318</v>
      </c>
      <c r="AR55" s="52">
        <v>0.17998239395115687</v>
      </c>
      <c r="AS55" s="52">
        <v>0.18119304918231416</v>
      </c>
      <c r="AT55" s="52">
        <v>0.18187657472231808</v>
      </c>
      <c r="AU55" s="52">
        <v>0.18313505495474891</v>
      </c>
      <c r="AV55" s="52">
        <v>0.18371893874098186</v>
      </c>
    </row>
    <row r="56" spans="1:48" x14ac:dyDescent="0.2">
      <c r="A56" s="1"/>
      <c r="B56" s="33" t="s">
        <v>227</v>
      </c>
      <c r="C56" s="21" t="s">
        <v>226</v>
      </c>
      <c r="D56" s="52"/>
      <c r="E56" s="52"/>
      <c r="F56" s="52"/>
      <c r="G56" s="52"/>
      <c r="H56" s="52"/>
      <c r="I56" s="52"/>
      <c r="J56" s="52"/>
      <c r="K56" s="52"/>
      <c r="L56" s="52"/>
      <c r="M56" s="52"/>
      <c r="N56" s="52"/>
      <c r="O56" s="52"/>
      <c r="P56" s="52"/>
      <c r="Q56" s="52"/>
      <c r="R56" s="52"/>
      <c r="S56" s="52"/>
      <c r="T56" s="52"/>
      <c r="U56" s="52"/>
      <c r="V56" s="52"/>
      <c r="W56" s="52"/>
      <c r="X56" s="52"/>
      <c r="Y56" s="52"/>
      <c r="Z56" s="52"/>
      <c r="AA56" s="52"/>
      <c r="AB56" s="52">
        <v>9.2342999999999995E-2</v>
      </c>
      <c r="AC56" s="52">
        <v>0.133266</v>
      </c>
      <c r="AD56" s="52">
        <v>9.3102000000000004E-2</v>
      </c>
      <c r="AE56" s="52">
        <v>7.6732999999999996E-2</v>
      </c>
      <c r="AF56" s="52">
        <v>7.0074999999999998E-2</v>
      </c>
      <c r="AG56" s="52">
        <v>7.1841000000000002E-2</v>
      </c>
      <c r="AH56" s="52">
        <v>0.12282700000000001</v>
      </c>
      <c r="AI56" s="52">
        <v>0.15006</v>
      </c>
      <c r="AJ56" s="52">
        <v>0.11547499999999999</v>
      </c>
      <c r="AK56" s="52">
        <v>8.8081000000000007E-2</v>
      </c>
      <c r="AL56" s="52">
        <v>9.5995999999999998E-2</v>
      </c>
      <c r="AM56" s="52">
        <v>9.506728885733888E-2</v>
      </c>
      <c r="AN56" s="52">
        <v>9.8927062308153055E-2</v>
      </c>
      <c r="AO56" s="52">
        <v>0.10222671804263968</v>
      </c>
      <c r="AP56" s="52">
        <v>0.10585751916555824</v>
      </c>
      <c r="AQ56" s="52">
        <v>0.10579942281181397</v>
      </c>
      <c r="AR56" s="52">
        <v>0.10666839109044617</v>
      </c>
      <c r="AS56" s="52">
        <v>0.10738589819121196</v>
      </c>
      <c r="AT56" s="52">
        <v>0.1077909965345601</v>
      </c>
      <c r="AU56" s="52">
        <v>0.10853684760735424</v>
      </c>
      <c r="AV56" s="52">
        <v>0.10888289225479997</v>
      </c>
    </row>
    <row r="57" spans="1:48" x14ac:dyDescent="0.2">
      <c r="A57" s="1"/>
      <c r="B57" s="33" t="s">
        <v>228</v>
      </c>
      <c r="C57" s="21" t="s">
        <v>226</v>
      </c>
      <c r="D57" s="52"/>
      <c r="E57" s="52"/>
      <c r="F57" s="52"/>
      <c r="G57" s="52"/>
      <c r="H57" s="52"/>
      <c r="I57" s="52"/>
      <c r="J57" s="52"/>
      <c r="K57" s="52"/>
      <c r="L57" s="52"/>
      <c r="M57" s="52"/>
      <c r="N57" s="52"/>
      <c r="O57" s="52"/>
      <c r="P57" s="52"/>
      <c r="Q57" s="52"/>
      <c r="R57" s="52"/>
      <c r="S57" s="52"/>
      <c r="T57" s="52"/>
      <c r="U57" s="52"/>
      <c r="V57" s="52"/>
      <c r="W57" s="52"/>
      <c r="X57" s="52"/>
      <c r="Y57" s="52"/>
      <c r="Z57" s="52"/>
      <c r="AA57" s="52"/>
      <c r="AB57" s="52">
        <v>0.167297</v>
      </c>
      <c r="AC57" s="52">
        <v>0.12262000000000001</v>
      </c>
      <c r="AD57" s="52">
        <v>2.5307E-2</v>
      </c>
      <c r="AE57" s="52">
        <v>3.9194E-2</v>
      </c>
      <c r="AF57" s="52">
        <v>4.6802999999999997E-2</v>
      </c>
      <c r="AG57" s="52">
        <v>6.5488000000000005E-2</v>
      </c>
      <c r="AH57" s="52">
        <v>4.3750999999999998E-2</v>
      </c>
      <c r="AI57" s="52">
        <v>0.142956</v>
      </c>
      <c r="AJ57" s="52">
        <v>0.628915</v>
      </c>
      <c r="AK57" s="52">
        <v>0.29609799999999997</v>
      </c>
      <c r="AL57" s="52">
        <v>0.100929</v>
      </c>
      <c r="AM57" s="52">
        <v>0.19739076541923911</v>
      </c>
      <c r="AN57" s="52">
        <v>6.4126172168973941E-2</v>
      </c>
      <c r="AO57" s="52">
        <v>6.3896168912676313E-2</v>
      </c>
      <c r="AP57" s="52">
        <v>6.3959567577376197E-2</v>
      </c>
      <c r="AQ57" s="52">
        <v>6.419878645375747E-2</v>
      </c>
      <c r="AR57" s="52">
        <v>6.4728173965692207E-2</v>
      </c>
      <c r="AS57" s="52">
        <v>6.4989492896654635E-2</v>
      </c>
      <c r="AT57" s="52">
        <v>6.4993273245538094E-2</v>
      </c>
      <c r="AU57" s="52">
        <v>6.5006284053492125E-2</v>
      </c>
      <c r="AV57" s="52">
        <v>6.5110850307892737E-2</v>
      </c>
    </row>
    <row r="58" spans="1:48" x14ac:dyDescent="0.2">
      <c r="A58" s="1"/>
      <c r="B58" s="51" t="s">
        <v>229</v>
      </c>
      <c r="C58" s="2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x14ac:dyDescent="0.2">
      <c r="A59" s="1"/>
      <c r="B59" s="33" t="s">
        <v>223</v>
      </c>
      <c r="C59" s="21" t="s">
        <v>10</v>
      </c>
      <c r="D59" s="71"/>
      <c r="E59" s="71"/>
      <c r="F59" s="71"/>
      <c r="G59" s="71"/>
      <c r="H59" s="71"/>
      <c r="I59" s="71"/>
      <c r="J59" s="71"/>
      <c r="K59" s="71"/>
      <c r="L59" s="71"/>
      <c r="M59" s="71"/>
      <c r="N59" s="71"/>
      <c r="O59" s="71"/>
      <c r="P59" s="71"/>
      <c r="Q59" s="71"/>
      <c r="R59" s="71"/>
      <c r="S59" s="71"/>
      <c r="T59" s="71"/>
      <c r="U59" s="71"/>
      <c r="V59" s="71"/>
      <c r="W59" s="71"/>
      <c r="X59" s="71"/>
      <c r="Y59" s="71"/>
      <c r="Z59" s="71"/>
      <c r="AA59" s="71"/>
      <c r="AB59" s="71">
        <v>93.718999999999994</v>
      </c>
      <c r="AC59" s="71">
        <v>137.32</v>
      </c>
      <c r="AD59" s="71">
        <v>100.527</v>
      </c>
      <c r="AE59" s="71">
        <v>81.349000000000004</v>
      </c>
      <c r="AF59" s="71">
        <v>95.512</v>
      </c>
      <c r="AG59" s="71">
        <v>78.802000000000007</v>
      </c>
      <c r="AH59" s="71">
        <v>72.070999999999998</v>
      </c>
      <c r="AI59" s="71">
        <v>192.542</v>
      </c>
      <c r="AJ59" s="71">
        <v>182.40700000000001</v>
      </c>
      <c r="AK59" s="71">
        <v>175.999</v>
      </c>
      <c r="AL59" s="71">
        <v>164.62</v>
      </c>
      <c r="AM59" s="71">
        <v>131.33048934278619</v>
      </c>
      <c r="AN59" s="71">
        <v>147.71306685271816</v>
      </c>
      <c r="AO59" s="71">
        <v>147.18325998565129</v>
      </c>
      <c r="AP59" s="71">
        <v>147.32929725686887</v>
      </c>
      <c r="AQ59" s="71">
        <v>147.88033207906642</v>
      </c>
      <c r="AR59" s="71">
        <v>149.09976324572574</v>
      </c>
      <c r="AS59" s="71">
        <v>149.70170500232121</v>
      </c>
      <c r="AT59" s="71">
        <v>149.71041294337647</v>
      </c>
      <c r="AU59" s="71">
        <v>149.74038302080535</v>
      </c>
      <c r="AV59" s="71">
        <v>149.98124882651905</v>
      </c>
    </row>
    <row r="60" spans="1:48" x14ac:dyDescent="0.2">
      <c r="A60" s="1"/>
      <c r="B60" s="33" t="s">
        <v>224</v>
      </c>
      <c r="C60" s="21" t="s">
        <v>208</v>
      </c>
      <c r="D60" s="42"/>
      <c r="E60" s="42"/>
      <c r="F60" s="42"/>
      <c r="G60" s="42"/>
      <c r="H60" s="42"/>
      <c r="I60" s="42"/>
      <c r="J60" s="42"/>
      <c r="K60" s="42"/>
      <c r="L60" s="42"/>
      <c r="M60" s="42"/>
      <c r="N60" s="42"/>
      <c r="O60" s="42"/>
      <c r="P60" s="42"/>
      <c r="Q60" s="42"/>
      <c r="R60" s="42"/>
      <c r="S60" s="42"/>
      <c r="T60" s="42"/>
      <c r="U60" s="42"/>
      <c r="V60" s="42"/>
      <c r="W60" s="42"/>
      <c r="X60" s="42"/>
      <c r="Y60" s="42"/>
      <c r="Z60" s="42"/>
      <c r="AA60" s="42"/>
      <c r="AB60" s="42">
        <v>0.44628095238095233</v>
      </c>
      <c r="AC60" s="42">
        <v>0.5085925925925926</v>
      </c>
      <c r="AD60" s="42">
        <v>0.50263500000000005</v>
      </c>
      <c r="AE60" s="42">
        <v>0.45193888888888889</v>
      </c>
      <c r="AF60" s="42">
        <v>0.41526956521739128</v>
      </c>
      <c r="AG60" s="42">
        <v>0.39401000000000003</v>
      </c>
      <c r="AH60" s="42">
        <v>0.36959487179487177</v>
      </c>
      <c r="AI60" s="42">
        <v>0.60169375000000003</v>
      </c>
      <c r="AJ60" s="42">
        <v>0.57002187500000001</v>
      </c>
      <c r="AK60" s="42">
        <v>0.51764411764705875</v>
      </c>
      <c r="AL60" s="42">
        <v>0.56765517241379315</v>
      </c>
      <c r="AM60" s="42">
        <v>0.52532195737114473</v>
      </c>
      <c r="AN60" s="42">
        <v>0.52532195737114473</v>
      </c>
      <c r="AO60" s="42">
        <v>0.52532195737114473</v>
      </c>
      <c r="AP60" s="42">
        <v>0.52532195737114473</v>
      </c>
      <c r="AQ60" s="42">
        <v>0.52532195737114473</v>
      </c>
      <c r="AR60" s="42">
        <v>0.52532195737114473</v>
      </c>
      <c r="AS60" s="42">
        <v>0.52532195737114473</v>
      </c>
      <c r="AT60" s="42">
        <v>0.52532195737114473</v>
      </c>
      <c r="AU60" s="42">
        <v>0.52532195737114473</v>
      </c>
      <c r="AV60" s="42">
        <v>0.52532195737114473</v>
      </c>
    </row>
    <row r="61" spans="1:48" x14ac:dyDescent="0.2">
      <c r="A61" s="1"/>
      <c r="B61" s="33" t="s">
        <v>225</v>
      </c>
      <c r="C61" s="21" t="s">
        <v>226</v>
      </c>
      <c r="D61" s="52"/>
      <c r="E61" s="52"/>
      <c r="F61" s="52"/>
      <c r="G61" s="52"/>
      <c r="H61" s="52"/>
      <c r="I61" s="52"/>
      <c r="J61" s="52"/>
      <c r="K61" s="52"/>
      <c r="L61" s="52"/>
      <c r="M61" s="52"/>
      <c r="N61" s="52"/>
      <c r="O61" s="52"/>
      <c r="P61" s="52"/>
      <c r="Q61" s="52"/>
      <c r="R61" s="52"/>
      <c r="S61" s="52"/>
      <c r="T61" s="52"/>
      <c r="U61" s="52"/>
      <c r="V61" s="52"/>
      <c r="W61" s="52"/>
      <c r="X61" s="52"/>
      <c r="Y61" s="52"/>
      <c r="Z61" s="52"/>
      <c r="AA61" s="52"/>
      <c r="AB61" s="52">
        <v>4.16784</v>
      </c>
      <c r="AC61" s="52">
        <v>5.8163450000000001</v>
      </c>
      <c r="AD61" s="52">
        <v>3.7794370000000002</v>
      </c>
      <c r="AE61" s="52">
        <v>3.3927429999999998</v>
      </c>
      <c r="AF61" s="52">
        <v>4.0902440000000002</v>
      </c>
      <c r="AG61" s="52">
        <v>3.4940630000000001</v>
      </c>
      <c r="AH61" s="52">
        <v>2.7566320000000002</v>
      </c>
      <c r="AI61" s="52">
        <v>9.3433860000000006</v>
      </c>
      <c r="AJ61" s="52">
        <v>11.849354999999999</v>
      </c>
      <c r="AK61" s="52">
        <v>10.543828</v>
      </c>
      <c r="AL61" s="52">
        <v>7.7042729999999997</v>
      </c>
      <c r="AM61" s="52">
        <v>6.1654249080658703</v>
      </c>
      <c r="AN61" s="52">
        <v>6.5533874399065102</v>
      </c>
      <c r="AO61" s="52">
        <v>6.7040041101268146</v>
      </c>
      <c r="AP61" s="52">
        <v>6.878816806154668</v>
      </c>
      <c r="AQ61" s="52">
        <v>6.8829123553914489</v>
      </c>
      <c r="AR61" s="52">
        <v>6.9395044161516095</v>
      </c>
      <c r="AS61" s="52">
        <v>6.9811885697154459</v>
      </c>
      <c r="AT61" s="52">
        <v>7.0005984089018636</v>
      </c>
      <c r="AU61" s="52">
        <v>7.0365086402409034</v>
      </c>
      <c r="AV61" s="52">
        <v>7.0559965260008193</v>
      </c>
    </row>
    <row r="62" spans="1:48" x14ac:dyDescent="0.2">
      <c r="A62" s="1"/>
      <c r="B62" s="33" t="s">
        <v>227</v>
      </c>
      <c r="C62" s="21" t="s">
        <v>226</v>
      </c>
      <c r="D62" s="52"/>
      <c r="E62" s="52"/>
      <c r="F62" s="52"/>
      <c r="G62" s="52"/>
      <c r="H62" s="52"/>
      <c r="I62" s="52"/>
      <c r="J62" s="52"/>
      <c r="K62" s="52"/>
      <c r="L62" s="52"/>
      <c r="M62" s="52"/>
      <c r="N62" s="52"/>
      <c r="O62" s="52"/>
      <c r="P62" s="52"/>
      <c r="Q62" s="52"/>
      <c r="R62" s="52"/>
      <c r="S62" s="52"/>
      <c r="T62" s="52"/>
      <c r="U62" s="52"/>
      <c r="V62" s="52"/>
      <c r="W62" s="52"/>
      <c r="X62" s="52"/>
      <c r="Y62" s="52"/>
      <c r="Z62" s="52"/>
      <c r="AA62" s="52"/>
      <c r="AB62" s="52">
        <v>2.3322600000000002</v>
      </c>
      <c r="AC62" s="52">
        <v>3.311509</v>
      </c>
      <c r="AD62" s="52">
        <v>2.1680039999999998</v>
      </c>
      <c r="AE62" s="52">
        <v>1.9594339999999999</v>
      </c>
      <c r="AF62" s="52">
        <v>2.3998330000000001</v>
      </c>
      <c r="AG62" s="52">
        <v>2.0792510000000002</v>
      </c>
      <c r="AH62" s="52">
        <v>1.644968</v>
      </c>
      <c r="AI62" s="52">
        <v>5.4714510000000001</v>
      </c>
      <c r="AJ62" s="52">
        <v>7.0277099999999999</v>
      </c>
      <c r="AK62" s="52">
        <v>6.0788330000000004</v>
      </c>
      <c r="AL62" s="52">
        <v>4.5296219999999998</v>
      </c>
      <c r="AM62" s="52">
        <v>3.6251237767258235</v>
      </c>
      <c r="AN62" s="52">
        <v>3.8532365539675553</v>
      </c>
      <c r="AO62" s="52">
        <v>3.9417955876965349</v>
      </c>
      <c r="AP62" s="52">
        <v>4.0445813113560769</v>
      </c>
      <c r="AQ62" s="52">
        <v>4.0469893972769002</v>
      </c>
      <c r="AR62" s="52">
        <v>4.0802641882434045</v>
      </c>
      <c r="AS62" s="52">
        <v>4.1047734829716989</v>
      </c>
      <c r="AT62" s="52">
        <v>4.116186008561793</v>
      </c>
      <c r="AU62" s="52">
        <v>4.1373003738157719</v>
      </c>
      <c r="AV62" s="52">
        <v>4.148758788942029</v>
      </c>
    </row>
    <row r="63" spans="1:48" x14ac:dyDescent="0.2">
      <c r="A63" s="1"/>
      <c r="B63" s="33" t="s">
        <v>228</v>
      </c>
      <c r="C63" s="21" t="s">
        <v>226</v>
      </c>
      <c r="D63" s="52"/>
      <c r="E63" s="52"/>
      <c r="F63" s="52"/>
      <c r="G63" s="52"/>
      <c r="H63" s="52"/>
      <c r="I63" s="52"/>
      <c r="J63" s="52"/>
      <c r="K63" s="52"/>
      <c r="L63" s="52"/>
      <c r="M63" s="52"/>
      <c r="N63" s="52"/>
      <c r="O63" s="52"/>
      <c r="P63" s="52"/>
      <c r="Q63" s="52"/>
      <c r="R63" s="52"/>
      <c r="S63" s="52"/>
      <c r="T63" s="52"/>
      <c r="U63" s="52"/>
      <c r="V63" s="52"/>
      <c r="W63" s="52"/>
      <c r="X63" s="52"/>
      <c r="Y63" s="52"/>
      <c r="Z63" s="52"/>
      <c r="AA63" s="52"/>
      <c r="AB63" s="52">
        <v>3.6418059999999999</v>
      </c>
      <c r="AC63" s="52">
        <v>1.6128560000000001</v>
      </c>
      <c r="AD63" s="52">
        <v>0.65172300000000005</v>
      </c>
      <c r="AE63" s="52">
        <v>1.050222</v>
      </c>
      <c r="AF63" s="52">
        <v>1.128037</v>
      </c>
      <c r="AG63" s="52">
        <v>1.5549759999999999</v>
      </c>
      <c r="AH63" s="52">
        <v>0.90074100000000001</v>
      </c>
      <c r="AI63" s="52">
        <v>4.7120350000000002</v>
      </c>
      <c r="AJ63" s="52">
        <v>39.081453000000003</v>
      </c>
      <c r="AK63" s="52">
        <v>15.518513</v>
      </c>
      <c r="AL63" s="52">
        <v>4.0295860000000001</v>
      </c>
      <c r="AM63" s="52">
        <v>1.6152785011645221</v>
      </c>
      <c r="AN63" s="52">
        <v>4.7710347490951017</v>
      </c>
      <c r="AO63" s="52">
        <v>4.753922336314413</v>
      </c>
      <c r="AP63" s="52">
        <v>4.7586392439684717</v>
      </c>
      <c r="AQ63" s="52">
        <v>4.7764373057153531</v>
      </c>
      <c r="AR63" s="52">
        <v>4.8158241290629595</v>
      </c>
      <c r="AS63" s="52">
        <v>4.8352664512544816</v>
      </c>
      <c r="AT63" s="52">
        <v>4.8355477120139589</v>
      </c>
      <c r="AU63" s="52">
        <v>4.8365157257712577</v>
      </c>
      <c r="AV63" s="52">
        <v>4.8442955326185064</v>
      </c>
    </row>
    <row r="64" spans="1:48" x14ac:dyDescent="0.2">
      <c r="A64" s="1"/>
      <c r="B64" s="33"/>
      <c r="C64" s="2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2">
      <c r="A65" s="1"/>
      <c r="B65" s="22" t="s">
        <v>26</v>
      </c>
      <c r="C65" s="2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2">
      <c r="A66" s="1"/>
      <c r="B66" s="51" t="s">
        <v>222</v>
      </c>
      <c r="C66" s="2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2">
      <c r="A67" s="1"/>
      <c r="B67" s="33" t="s">
        <v>223</v>
      </c>
      <c r="C67" s="21" t="s">
        <v>10</v>
      </c>
      <c r="D67" s="71"/>
      <c r="E67" s="71"/>
      <c r="F67" s="71"/>
      <c r="G67" s="71"/>
      <c r="H67" s="71"/>
      <c r="I67" s="71"/>
      <c r="J67" s="71"/>
      <c r="K67" s="71"/>
      <c r="L67" s="71"/>
      <c r="M67" s="71"/>
      <c r="N67" s="71"/>
      <c r="O67" s="71"/>
      <c r="P67" s="71"/>
      <c r="Q67" s="71"/>
      <c r="R67" s="71"/>
      <c r="S67" s="71"/>
      <c r="T67" s="71"/>
      <c r="U67" s="71"/>
      <c r="V67" s="71"/>
      <c r="W67" s="71"/>
      <c r="X67" s="71"/>
      <c r="Y67" s="71"/>
      <c r="Z67" s="71"/>
      <c r="AA67" s="71"/>
      <c r="AB67" s="71">
        <v>83.781999999999996</v>
      </c>
      <c r="AC67" s="71">
        <v>77.715999999999994</v>
      </c>
      <c r="AD67" s="71">
        <v>73.527000000000001</v>
      </c>
      <c r="AE67" s="71">
        <v>61.619</v>
      </c>
      <c r="AF67" s="71">
        <v>62.634999999999998</v>
      </c>
      <c r="AG67" s="71">
        <v>55.284999999999997</v>
      </c>
      <c r="AH67" s="71">
        <v>50.328000000000003</v>
      </c>
      <c r="AI67" s="71">
        <v>47.41</v>
      </c>
      <c r="AJ67" s="71">
        <v>45.228999999999999</v>
      </c>
      <c r="AK67" s="71">
        <v>40.956000000000003</v>
      </c>
      <c r="AL67" s="71">
        <v>37.719000000000001</v>
      </c>
      <c r="AM67" s="71">
        <v>43.237900486921973</v>
      </c>
      <c r="AN67" s="71">
        <v>44.87933115391067</v>
      </c>
      <c r="AO67" s="71">
        <v>43.750629015517376</v>
      </c>
      <c r="AP67" s="71">
        <v>43.150455257820639</v>
      </c>
      <c r="AQ67" s="71">
        <v>43.173629025017213</v>
      </c>
      <c r="AR67" s="71">
        <v>43.136893006203906</v>
      </c>
      <c r="AS67" s="71">
        <v>42.994656288689022</v>
      </c>
      <c r="AT67" s="71">
        <v>42.585851897858788</v>
      </c>
      <c r="AU67" s="71">
        <v>42.164610669079259</v>
      </c>
      <c r="AV67" s="71">
        <v>41.955643944770443</v>
      </c>
    </row>
    <row r="68" spans="1:48" x14ac:dyDescent="0.2">
      <c r="A68" s="1"/>
      <c r="B68" s="33" t="s">
        <v>224</v>
      </c>
      <c r="C68" s="21" t="s">
        <v>208</v>
      </c>
      <c r="D68" s="42"/>
      <c r="E68" s="42"/>
      <c r="F68" s="42"/>
      <c r="G68" s="42"/>
      <c r="H68" s="42"/>
      <c r="I68" s="42"/>
      <c r="J68" s="42"/>
      <c r="K68" s="42"/>
      <c r="L68" s="42"/>
      <c r="M68" s="42"/>
      <c r="N68" s="42"/>
      <c r="O68" s="42"/>
      <c r="P68" s="42"/>
      <c r="Q68" s="42"/>
      <c r="R68" s="42"/>
      <c r="S68" s="42"/>
      <c r="T68" s="42"/>
      <c r="U68" s="42"/>
      <c r="V68" s="42"/>
      <c r="W68" s="42"/>
      <c r="X68" s="42"/>
      <c r="Y68" s="42"/>
      <c r="Z68" s="42"/>
      <c r="AA68" s="42"/>
      <c r="AB68" s="42">
        <v>5.4052903225806449E-2</v>
      </c>
      <c r="AC68" s="42">
        <v>5.2158389261744965E-2</v>
      </c>
      <c r="AD68" s="42">
        <v>5.3669343065693431E-2</v>
      </c>
      <c r="AE68" s="42">
        <v>5.5016964285714287E-2</v>
      </c>
      <c r="AF68" s="42">
        <v>5.6940909090909091E-2</v>
      </c>
      <c r="AG68" s="42">
        <v>5.1668224299065417E-2</v>
      </c>
      <c r="AH68" s="42">
        <v>5.5920000000000004E-2</v>
      </c>
      <c r="AI68" s="42">
        <v>5.1532608695652168E-2</v>
      </c>
      <c r="AJ68" s="42">
        <v>4.6152040816326532E-2</v>
      </c>
      <c r="AK68" s="42">
        <v>3.6244247787610623E-2</v>
      </c>
      <c r="AL68" s="42">
        <v>3.7719000000000003E-2</v>
      </c>
      <c r="AM68" s="42">
        <v>4.5513579459917866E-2</v>
      </c>
      <c r="AN68" s="42">
        <v>4.5513579459917866E-2</v>
      </c>
      <c r="AO68" s="42">
        <v>4.5513579459917866E-2</v>
      </c>
      <c r="AP68" s="42">
        <v>4.5513579459917866E-2</v>
      </c>
      <c r="AQ68" s="42">
        <v>4.5513579459917866E-2</v>
      </c>
      <c r="AR68" s="42">
        <v>4.5513579459917866E-2</v>
      </c>
      <c r="AS68" s="42">
        <v>4.5513579459917866E-2</v>
      </c>
      <c r="AT68" s="42">
        <v>4.5513579459917866E-2</v>
      </c>
      <c r="AU68" s="42">
        <v>4.5513579459917866E-2</v>
      </c>
      <c r="AV68" s="42">
        <v>4.5513579459917866E-2</v>
      </c>
    </row>
    <row r="69" spans="1:48" x14ac:dyDescent="0.2">
      <c r="A69" s="1"/>
      <c r="B69" s="33" t="s">
        <v>225</v>
      </c>
      <c r="C69" s="21" t="s">
        <v>226</v>
      </c>
      <c r="D69" s="52"/>
      <c r="E69" s="52"/>
      <c r="F69" s="52"/>
      <c r="G69" s="52"/>
      <c r="H69" s="52"/>
      <c r="I69" s="52"/>
      <c r="J69" s="52"/>
      <c r="K69" s="52"/>
      <c r="L69" s="52"/>
      <c r="M69" s="52"/>
      <c r="N69" s="52"/>
      <c r="O69" s="52"/>
      <c r="P69" s="52"/>
      <c r="Q69" s="52"/>
      <c r="R69" s="52"/>
      <c r="S69" s="52"/>
      <c r="T69" s="52"/>
      <c r="U69" s="52"/>
      <c r="V69" s="52"/>
      <c r="W69" s="52"/>
      <c r="X69" s="52"/>
      <c r="Y69" s="52"/>
      <c r="Z69" s="52"/>
      <c r="AA69" s="52"/>
      <c r="AB69" s="52">
        <v>1.5039009999999999</v>
      </c>
      <c r="AC69" s="52">
        <v>1.1529419999999999</v>
      </c>
      <c r="AD69" s="52">
        <v>0.91291599999999995</v>
      </c>
      <c r="AE69" s="52">
        <v>0.67496400000000001</v>
      </c>
      <c r="AF69" s="52">
        <v>0.70998099999999997</v>
      </c>
      <c r="AG69" s="52">
        <v>0.73767700000000003</v>
      </c>
      <c r="AH69" s="52">
        <v>0.527474</v>
      </c>
      <c r="AI69" s="52">
        <v>0.54797600000000002</v>
      </c>
      <c r="AJ69" s="52">
        <v>0.77071599999999996</v>
      </c>
      <c r="AK69" s="52">
        <v>0.94245199999999996</v>
      </c>
      <c r="AL69" s="52">
        <v>0.74859699999999996</v>
      </c>
      <c r="AM69" s="52">
        <v>0.59008470360307697</v>
      </c>
      <c r="AN69" s="52">
        <v>0.59487027502099132</v>
      </c>
      <c r="AO69" s="52">
        <v>0.62287027477673262</v>
      </c>
      <c r="AP69" s="52">
        <v>0.61675010391275653</v>
      </c>
      <c r="AQ69" s="52">
        <v>0.62135614485888579</v>
      </c>
      <c r="AR69" s="52">
        <v>0.61847623386868067</v>
      </c>
      <c r="AS69" s="52">
        <v>0.61438782486849008</v>
      </c>
      <c r="AT69" s="52">
        <v>0.60696476892440954</v>
      </c>
      <c r="AU69" s="52">
        <v>0.60134915391830612</v>
      </c>
      <c r="AV69" s="52">
        <v>0.59965798703005391</v>
      </c>
    </row>
    <row r="70" spans="1:48" x14ac:dyDescent="0.2">
      <c r="A70" s="1"/>
      <c r="B70" s="33" t="s">
        <v>227</v>
      </c>
      <c r="C70" s="21" t="s">
        <v>226</v>
      </c>
      <c r="D70" s="52"/>
      <c r="E70" s="52"/>
      <c r="F70" s="52"/>
      <c r="G70" s="52"/>
      <c r="H70" s="52"/>
      <c r="I70" s="52"/>
      <c r="J70" s="52"/>
      <c r="K70" s="52"/>
      <c r="L70" s="52"/>
      <c r="M70" s="52"/>
      <c r="N70" s="52"/>
      <c r="O70" s="52"/>
      <c r="P70" s="52"/>
      <c r="Q70" s="52"/>
      <c r="R70" s="52"/>
      <c r="S70" s="52"/>
      <c r="T70" s="52"/>
      <c r="U70" s="52"/>
      <c r="V70" s="52"/>
      <c r="W70" s="52"/>
      <c r="X70" s="52"/>
      <c r="Y70" s="52"/>
      <c r="Z70" s="52"/>
      <c r="AA70" s="52"/>
      <c r="AB70" s="52">
        <v>0.89626600000000001</v>
      </c>
      <c r="AC70" s="52">
        <v>0.68788099999999996</v>
      </c>
      <c r="AD70" s="52">
        <v>0.54555100000000001</v>
      </c>
      <c r="AE70" s="52">
        <v>0.41423199999999999</v>
      </c>
      <c r="AF70" s="52">
        <v>0.44276399999999999</v>
      </c>
      <c r="AG70" s="52">
        <v>0.45913900000000002</v>
      </c>
      <c r="AH70" s="52">
        <v>0.32559100000000002</v>
      </c>
      <c r="AI70" s="52">
        <v>0.34067799999999998</v>
      </c>
      <c r="AJ70" s="52">
        <v>0.482464</v>
      </c>
      <c r="AK70" s="52">
        <v>0.59509500000000004</v>
      </c>
      <c r="AL70" s="52">
        <v>0.46269199999999999</v>
      </c>
      <c r="AM70" s="52">
        <v>0.36756058277042536</v>
      </c>
      <c r="AN70" s="52">
        <v>0.37054148942419496</v>
      </c>
      <c r="AO70" s="52">
        <v>0.38798253842097563</v>
      </c>
      <c r="AP70" s="52">
        <v>0.38417031696245973</v>
      </c>
      <c r="AQ70" s="52">
        <v>0.38703939505258173</v>
      </c>
      <c r="AR70" s="52">
        <v>0.38524551401241364</v>
      </c>
      <c r="AS70" s="52">
        <v>0.38269886607265496</v>
      </c>
      <c r="AT70" s="52">
        <v>0.37807508451708527</v>
      </c>
      <c r="AU70" s="52">
        <v>0.3745771481841243</v>
      </c>
      <c r="AV70" s="52">
        <v>0.37352372944065831</v>
      </c>
    </row>
    <row r="71" spans="1:48" x14ac:dyDescent="0.2">
      <c r="A71" s="1"/>
      <c r="B71" s="33" t="s">
        <v>228</v>
      </c>
      <c r="C71" s="21" t="s">
        <v>226</v>
      </c>
      <c r="D71" s="52"/>
      <c r="E71" s="52"/>
      <c r="F71" s="52"/>
      <c r="G71" s="52"/>
      <c r="H71" s="52"/>
      <c r="I71" s="52"/>
      <c r="J71" s="52"/>
      <c r="K71" s="52"/>
      <c r="L71" s="52"/>
      <c r="M71" s="52"/>
      <c r="N71" s="52"/>
      <c r="O71" s="52"/>
      <c r="P71" s="52"/>
      <c r="Q71" s="52"/>
      <c r="R71" s="52"/>
      <c r="S71" s="52"/>
      <c r="T71" s="52"/>
      <c r="U71" s="52"/>
      <c r="V71" s="52"/>
      <c r="W71" s="52"/>
      <c r="X71" s="52"/>
      <c r="Y71" s="52"/>
      <c r="Z71" s="52"/>
      <c r="AA71" s="52"/>
      <c r="AB71" s="52">
        <v>1.079053</v>
      </c>
      <c r="AC71" s="52">
        <v>2.347925</v>
      </c>
      <c r="AD71" s="52">
        <v>0.27644299999999999</v>
      </c>
      <c r="AE71" s="52">
        <v>0.58623999999999998</v>
      </c>
      <c r="AF71" s="52">
        <v>0.33743099999999998</v>
      </c>
      <c r="AG71" s="52">
        <v>0.28026099999999998</v>
      </c>
      <c r="AH71" s="52">
        <v>0.31232799999999999</v>
      </c>
      <c r="AI71" s="52">
        <v>0.16936999999999999</v>
      </c>
      <c r="AJ71" s="52">
        <v>2.0588229999999998</v>
      </c>
      <c r="AK71" s="52">
        <v>1.2812079999999999</v>
      </c>
      <c r="AL71" s="52">
        <v>0.35261100000000001</v>
      </c>
      <c r="AM71" s="52">
        <v>0.40666235286228458</v>
      </c>
      <c r="AN71" s="52">
        <v>0.42210038407057215</v>
      </c>
      <c r="AO71" s="52">
        <v>0.41148468205658234</v>
      </c>
      <c r="AP71" s="52">
        <v>0.40583991046308238</v>
      </c>
      <c r="AQ71" s="52">
        <v>0.40605786504891372</v>
      </c>
      <c r="AR71" s="52">
        <v>0.40571235438171721</v>
      </c>
      <c r="AS71" s="52">
        <v>0.40437458549015165</v>
      </c>
      <c r="AT71" s="52">
        <v>0.40052968660368193</v>
      </c>
      <c r="AU71" s="52">
        <v>0.39656781640903876</v>
      </c>
      <c r="AV71" s="52">
        <v>0.39460243652656618</v>
      </c>
    </row>
    <row r="72" spans="1:48" x14ac:dyDescent="0.2">
      <c r="A72" s="1"/>
      <c r="B72" s="51" t="s">
        <v>229</v>
      </c>
      <c r="C72" s="2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2">
      <c r="A73" s="1"/>
      <c r="B73" s="33" t="s">
        <v>223</v>
      </c>
      <c r="C73" s="21" t="s">
        <v>10</v>
      </c>
      <c r="D73" s="71"/>
      <c r="E73" s="71"/>
      <c r="F73" s="71"/>
      <c r="G73" s="71"/>
      <c r="H73" s="71"/>
      <c r="I73" s="71"/>
      <c r="J73" s="71"/>
      <c r="K73" s="71"/>
      <c r="L73" s="71"/>
      <c r="M73" s="71"/>
      <c r="N73" s="71"/>
      <c r="O73" s="71"/>
      <c r="P73" s="71"/>
      <c r="Q73" s="71"/>
      <c r="R73" s="71"/>
      <c r="S73" s="71"/>
      <c r="T73" s="71"/>
      <c r="U73" s="71"/>
      <c r="V73" s="71"/>
      <c r="W73" s="71"/>
      <c r="X73" s="71"/>
      <c r="Y73" s="71"/>
      <c r="Z73" s="71"/>
      <c r="AA73" s="71"/>
      <c r="AB73" s="71">
        <v>1334.3030000000001</v>
      </c>
      <c r="AC73" s="71">
        <v>1298.6400000000001</v>
      </c>
      <c r="AD73" s="71">
        <v>1172.7149999999999</v>
      </c>
      <c r="AE73" s="71">
        <v>953.072</v>
      </c>
      <c r="AF73" s="71">
        <v>926.65899999999999</v>
      </c>
      <c r="AG73" s="71">
        <v>896.79600000000005</v>
      </c>
      <c r="AH73" s="71">
        <v>731.66300000000001</v>
      </c>
      <c r="AI73" s="71">
        <v>782.11</v>
      </c>
      <c r="AJ73" s="71">
        <v>833.10699999999997</v>
      </c>
      <c r="AK73" s="71">
        <v>1000.566</v>
      </c>
      <c r="AL73" s="71">
        <v>858.56799999999998</v>
      </c>
      <c r="AM73" s="71">
        <v>808.8703322400994</v>
      </c>
      <c r="AN73" s="71">
        <v>839.57729428044684</v>
      </c>
      <c r="AO73" s="71">
        <v>818.46216927666831</v>
      </c>
      <c r="AP73" s="71">
        <v>807.23445605926122</v>
      </c>
      <c r="AQ73" s="71">
        <v>807.66797786676011</v>
      </c>
      <c r="AR73" s="71">
        <v>806.9807410812532</v>
      </c>
      <c r="AS73" s="71">
        <v>804.31985654113078</v>
      </c>
      <c r="AT73" s="71">
        <v>796.67217384358435</v>
      </c>
      <c r="AU73" s="71">
        <v>788.79182977416815</v>
      </c>
      <c r="AV73" s="71">
        <v>784.88259778521149</v>
      </c>
    </row>
    <row r="74" spans="1:48" x14ac:dyDescent="0.2">
      <c r="A74" s="1"/>
      <c r="B74" s="33" t="s">
        <v>224</v>
      </c>
      <c r="C74" s="21" t="s">
        <v>208</v>
      </c>
      <c r="D74" s="42"/>
      <c r="E74" s="42"/>
      <c r="F74" s="42"/>
      <c r="G74" s="42"/>
      <c r="H74" s="42"/>
      <c r="I74" s="42"/>
      <c r="J74" s="42"/>
      <c r="K74" s="42"/>
      <c r="L74" s="42"/>
      <c r="M74" s="42"/>
      <c r="N74" s="42"/>
      <c r="O74" s="42"/>
      <c r="P74" s="42"/>
      <c r="Q74" s="42"/>
      <c r="R74" s="42"/>
      <c r="S74" s="42"/>
      <c r="T74" s="42"/>
      <c r="U74" s="42"/>
      <c r="V74" s="42"/>
      <c r="W74" s="42"/>
      <c r="X74" s="42"/>
      <c r="Y74" s="42"/>
      <c r="Z74" s="42"/>
      <c r="AA74" s="42"/>
      <c r="AB74" s="42">
        <v>0.86084064516129044</v>
      </c>
      <c r="AC74" s="42">
        <v>0.87157046979865782</v>
      </c>
      <c r="AD74" s="42">
        <v>0.85599635036496347</v>
      </c>
      <c r="AE74" s="42">
        <v>0.85095714285714286</v>
      </c>
      <c r="AF74" s="42">
        <v>0.84241727272727274</v>
      </c>
      <c r="AG74" s="42">
        <v>0.83812710280373837</v>
      </c>
      <c r="AH74" s="42">
        <v>0.8129588888888889</v>
      </c>
      <c r="AI74" s="42">
        <v>0.85011956521739129</v>
      </c>
      <c r="AJ74" s="42">
        <v>0.85010918367346933</v>
      </c>
      <c r="AK74" s="42">
        <v>0.8854566371681416</v>
      </c>
      <c r="AL74" s="42">
        <v>0.858568</v>
      </c>
      <c r="AM74" s="42">
        <v>0.85144245498957827</v>
      </c>
      <c r="AN74" s="42">
        <v>0.85144245498957827</v>
      </c>
      <c r="AO74" s="42">
        <v>0.85144245498957827</v>
      </c>
      <c r="AP74" s="42">
        <v>0.85144245498957827</v>
      </c>
      <c r="AQ74" s="42">
        <v>0.85144245498957827</v>
      </c>
      <c r="AR74" s="42">
        <v>0.85144245498957827</v>
      </c>
      <c r="AS74" s="42">
        <v>0.85144245498957827</v>
      </c>
      <c r="AT74" s="42">
        <v>0.85144245498957827</v>
      </c>
      <c r="AU74" s="42">
        <v>0.85144245498957827</v>
      </c>
      <c r="AV74" s="42">
        <v>0.85144245498957827</v>
      </c>
    </row>
    <row r="75" spans="1:48" x14ac:dyDescent="0.2">
      <c r="A75" s="1"/>
      <c r="B75" s="33" t="s">
        <v>225</v>
      </c>
      <c r="C75" s="21" t="s">
        <v>226</v>
      </c>
      <c r="D75" s="52"/>
      <c r="E75" s="52"/>
      <c r="F75" s="52"/>
      <c r="G75" s="52"/>
      <c r="H75" s="52"/>
      <c r="I75" s="52"/>
      <c r="J75" s="52"/>
      <c r="K75" s="52"/>
      <c r="L75" s="52"/>
      <c r="M75" s="52"/>
      <c r="N75" s="52"/>
      <c r="O75" s="52"/>
      <c r="P75" s="52"/>
      <c r="Q75" s="52"/>
      <c r="R75" s="52"/>
      <c r="S75" s="52"/>
      <c r="T75" s="52"/>
      <c r="U75" s="52"/>
      <c r="V75" s="52"/>
      <c r="W75" s="52"/>
      <c r="X75" s="52"/>
      <c r="Y75" s="52"/>
      <c r="Z75" s="52"/>
      <c r="AA75" s="52"/>
      <c r="AB75" s="52">
        <v>39.542485999999997</v>
      </c>
      <c r="AC75" s="52">
        <v>33.784322000000003</v>
      </c>
      <c r="AD75" s="52">
        <v>29.002787000000001</v>
      </c>
      <c r="AE75" s="52">
        <v>19.447195000000001</v>
      </c>
      <c r="AF75" s="52">
        <v>20.059474000000002</v>
      </c>
      <c r="AG75" s="52">
        <v>24.419778000000001</v>
      </c>
      <c r="AH75" s="52">
        <v>15.058657</v>
      </c>
      <c r="AI75" s="52">
        <v>18.280232999999999</v>
      </c>
      <c r="AJ75" s="52">
        <v>31.166277000000001</v>
      </c>
      <c r="AK75" s="52">
        <v>51.576703000000002</v>
      </c>
      <c r="AL75" s="52">
        <v>34.019852999999998</v>
      </c>
      <c r="AM75" s="52">
        <v>22.276222276398389</v>
      </c>
      <c r="AN75" s="52">
        <v>22.288223263378931</v>
      </c>
      <c r="AO75" s="52">
        <v>23.760811478090151</v>
      </c>
      <c r="AP75" s="52">
        <v>23.549594580671904</v>
      </c>
      <c r="AQ75" s="52">
        <v>23.764548545405656</v>
      </c>
      <c r="AR75" s="52">
        <v>23.633056192865848</v>
      </c>
      <c r="AS75" s="52">
        <v>23.458156623498514</v>
      </c>
      <c r="AT75" s="52">
        <v>23.160275135812988</v>
      </c>
      <c r="AU75" s="52">
        <v>22.949556269492639</v>
      </c>
      <c r="AV75" s="52">
        <v>22.896826008452894</v>
      </c>
    </row>
    <row r="76" spans="1:48" x14ac:dyDescent="0.2">
      <c r="A76" s="1"/>
      <c r="B76" s="33" t="s">
        <v>227</v>
      </c>
      <c r="C76" s="21" t="s">
        <v>226</v>
      </c>
      <c r="D76" s="52"/>
      <c r="E76" s="52"/>
      <c r="F76" s="52"/>
      <c r="G76" s="52"/>
      <c r="H76" s="52"/>
      <c r="I76" s="52"/>
      <c r="J76" s="52"/>
      <c r="K76" s="52"/>
      <c r="L76" s="52"/>
      <c r="M76" s="52"/>
      <c r="N76" s="52"/>
      <c r="O76" s="52"/>
      <c r="P76" s="52"/>
      <c r="Q76" s="52"/>
      <c r="R76" s="52"/>
      <c r="S76" s="52"/>
      <c r="T76" s="52"/>
      <c r="U76" s="52"/>
      <c r="V76" s="52"/>
      <c r="W76" s="52"/>
      <c r="X76" s="52"/>
      <c r="Y76" s="52"/>
      <c r="Z76" s="52"/>
      <c r="AA76" s="52"/>
      <c r="AB76" s="52">
        <v>22.408999999999999</v>
      </c>
      <c r="AC76" s="52">
        <v>19.131516000000001</v>
      </c>
      <c r="AD76" s="52">
        <v>16.433019999999999</v>
      </c>
      <c r="AE76" s="52">
        <v>11.059533999999999</v>
      </c>
      <c r="AF76" s="52">
        <v>11.412393</v>
      </c>
      <c r="AG76" s="52">
        <v>13.945869999999999</v>
      </c>
      <c r="AH76" s="52">
        <v>8.613467</v>
      </c>
      <c r="AI76" s="52">
        <v>10.464748999999999</v>
      </c>
      <c r="AJ76" s="52">
        <v>18.021498000000001</v>
      </c>
      <c r="AK76" s="52">
        <v>29.983485000000002</v>
      </c>
      <c r="AL76" s="52">
        <v>19.661804</v>
      </c>
      <c r="AM76" s="52">
        <v>12.839937364905539</v>
      </c>
      <c r="AN76" s="52">
        <v>12.846854692234889</v>
      </c>
      <c r="AO76" s="52">
        <v>13.695649438785027</v>
      </c>
      <c r="AP76" s="52">
        <v>13.573904750677237</v>
      </c>
      <c r="AQ76" s="52">
        <v>13.697803471442098</v>
      </c>
      <c r="AR76" s="52">
        <v>13.622011734870856</v>
      </c>
      <c r="AS76" s="52">
        <v>13.521200228864076</v>
      </c>
      <c r="AT76" s="52">
        <v>13.349502371094925</v>
      </c>
      <c r="AU76" s="52">
        <v>13.228044746386997</v>
      </c>
      <c r="AV76" s="52">
        <v>13.197651206558533</v>
      </c>
    </row>
    <row r="77" spans="1:48" x14ac:dyDescent="0.2">
      <c r="A77" s="1"/>
      <c r="B77" s="33" t="s">
        <v>228</v>
      </c>
      <c r="C77" s="21" t="s">
        <v>226</v>
      </c>
      <c r="D77" s="52"/>
      <c r="E77" s="52"/>
      <c r="F77" s="52"/>
      <c r="G77" s="52"/>
      <c r="H77" s="52"/>
      <c r="I77" s="52"/>
      <c r="J77" s="52"/>
      <c r="K77" s="52"/>
      <c r="L77" s="52"/>
      <c r="M77" s="52"/>
      <c r="N77" s="52"/>
      <c r="O77" s="52"/>
      <c r="P77" s="52"/>
      <c r="Q77" s="52"/>
      <c r="R77" s="52"/>
      <c r="S77" s="52"/>
      <c r="T77" s="52"/>
      <c r="U77" s="52"/>
      <c r="V77" s="52"/>
      <c r="W77" s="52"/>
      <c r="X77" s="52"/>
      <c r="Y77" s="52"/>
      <c r="Z77" s="52"/>
      <c r="AA77" s="52"/>
      <c r="AB77" s="52">
        <v>34.904212999999999</v>
      </c>
      <c r="AC77" s="52">
        <v>69.721815000000007</v>
      </c>
      <c r="AD77" s="52">
        <v>12.515981999999999</v>
      </c>
      <c r="AE77" s="52">
        <v>10.207347</v>
      </c>
      <c r="AF77" s="52">
        <v>10.191468</v>
      </c>
      <c r="AG77" s="52">
        <v>11.019954</v>
      </c>
      <c r="AH77" s="52">
        <v>9.7589830000000006</v>
      </c>
      <c r="AI77" s="52">
        <v>10.081991</v>
      </c>
      <c r="AJ77" s="52">
        <v>69.816541999999998</v>
      </c>
      <c r="AK77" s="52">
        <v>61.792431999999998</v>
      </c>
      <c r="AL77" s="52">
        <v>21.022493000000001</v>
      </c>
      <c r="AM77" s="52">
        <v>36.641039791064095</v>
      </c>
      <c r="AN77" s="52">
        <v>10.930378068699273</v>
      </c>
      <c r="AO77" s="52">
        <v>10.089344601316215</v>
      </c>
      <c r="AP77" s="52">
        <v>8.2451405764140624</v>
      </c>
      <c r="AQ77" s="52">
        <v>10.496824673276961</v>
      </c>
      <c r="AR77" s="52">
        <v>12.664712043108896</v>
      </c>
      <c r="AS77" s="52">
        <v>14.255957940554785</v>
      </c>
      <c r="AT77" s="52">
        <v>15.525139731081497</v>
      </c>
      <c r="AU77" s="52">
        <v>15.293867659761442</v>
      </c>
      <c r="AV77" s="52">
        <v>16.900683101003953</v>
      </c>
    </row>
    <row r="78" spans="1:48" ht="16" thickBot="1" x14ac:dyDescent="0.25">
      <c r="A78" s="1"/>
      <c r="B78" s="53"/>
      <c r="C78" s="29"/>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row>
    <row r="79" spans="1:48" x14ac:dyDescent="0.2">
      <c r="A79" s="1"/>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row>
  </sheetData>
  <sheetProtection sheet="1" objects="1" scenarios="1"/>
  <hyperlinks>
    <hyperlink ref="A1" location="TOC!A1" display="TOC" xr:uid="{C3D8FBB2-5F90-4E72-812D-B31835C7A4E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3FAF-C090-42FD-8A55-0B5B31E4A5A0}">
  <dimension ref="A1:AV51"/>
  <sheetViews>
    <sheetView zoomScale="103" zoomScaleNormal="103" workbookViewId="0">
      <pane xSplit="3" ySplit="2" topLeftCell="D3" activePane="bottomRight" state="frozen"/>
      <selection activeCell="AT1" sqref="AT1:AU2"/>
      <selection pane="topRight" activeCell="AT1" sqref="AT1:AU2"/>
      <selection pane="bottomLeft" activeCell="AT1" sqref="AT1:AU2"/>
      <selection pane="bottomRight" activeCell="A3" sqref="A3"/>
    </sheetView>
  </sheetViews>
  <sheetFormatPr baseColWidth="10" defaultColWidth="8.6640625" defaultRowHeight="15" x14ac:dyDescent="0.2"/>
  <cols>
    <col min="1" max="1" width="8.6640625" style="2"/>
    <col min="2" max="2" width="52.1640625" style="2" customWidth="1"/>
    <col min="3" max="3" width="16" style="2" bestFit="1" customWidth="1"/>
    <col min="4" max="35" width="11.5" style="2" customWidth="1"/>
    <col min="36" max="48" width="10.5" style="2" bestFit="1" customWidth="1"/>
    <col min="49" max="16384" width="8.6640625" style="2"/>
  </cols>
  <sheetData>
    <row r="1" spans="1:48" x14ac:dyDescent="0.2">
      <c r="A1" s="68" t="s">
        <v>6</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row>
    <row r="2" spans="1:48" x14ac:dyDescent="0.2">
      <c r="B2" s="15" t="str">
        <f>+TOC!A90&amp;" Farm Production Expenses"</f>
        <v>Nebraska Farm Production Expenses</v>
      </c>
      <c r="C2" s="16"/>
      <c r="D2" s="15">
        <v>1990</v>
      </c>
      <c r="E2" s="15">
        <v>1991</v>
      </c>
      <c r="F2" s="15">
        <v>1992</v>
      </c>
      <c r="G2" s="15">
        <v>1993</v>
      </c>
      <c r="H2" s="15">
        <v>1994</v>
      </c>
      <c r="I2" s="15">
        <v>1995</v>
      </c>
      <c r="J2" s="15">
        <v>1996</v>
      </c>
      <c r="K2" s="15">
        <v>1997</v>
      </c>
      <c r="L2" s="15">
        <v>1998</v>
      </c>
      <c r="M2" s="15">
        <v>1999</v>
      </c>
      <c r="N2" s="15">
        <v>2000</v>
      </c>
      <c r="O2" s="15">
        <v>2001</v>
      </c>
      <c r="P2" s="15">
        <v>2002</v>
      </c>
      <c r="Q2" s="15">
        <v>2003</v>
      </c>
      <c r="R2" s="15">
        <v>2004</v>
      </c>
      <c r="S2" s="15">
        <v>2005</v>
      </c>
      <c r="T2" s="15">
        <v>2006</v>
      </c>
      <c r="U2" s="15">
        <v>2007</v>
      </c>
      <c r="V2" s="15">
        <v>2008</v>
      </c>
      <c r="W2" s="15">
        <v>2009</v>
      </c>
      <c r="X2" s="15">
        <v>2010</v>
      </c>
      <c r="Y2" s="15">
        <v>2011</v>
      </c>
      <c r="Z2" s="15">
        <v>2012</v>
      </c>
      <c r="AA2" s="15">
        <v>2013</v>
      </c>
      <c r="AB2" s="15">
        <v>2014</v>
      </c>
      <c r="AC2" s="15">
        <v>2015</v>
      </c>
      <c r="AD2" s="15">
        <v>2016</v>
      </c>
      <c r="AE2" s="15">
        <v>2017</v>
      </c>
      <c r="AF2" s="15">
        <v>2018</v>
      </c>
      <c r="AG2" s="15">
        <v>2019</v>
      </c>
      <c r="AH2" s="15">
        <v>2020</v>
      </c>
      <c r="AI2" s="15">
        <v>2021</v>
      </c>
      <c r="AJ2" s="15">
        <v>2022</v>
      </c>
      <c r="AK2" s="15">
        <v>2023</v>
      </c>
      <c r="AL2" s="15">
        <v>2024</v>
      </c>
      <c r="AM2" s="15">
        <v>2025</v>
      </c>
      <c r="AN2" s="15">
        <v>2026</v>
      </c>
      <c r="AO2" s="15">
        <v>2027</v>
      </c>
      <c r="AP2" s="15">
        <v>2028</v>
      </c>
      <c r="AQ2" s="15">
        <v>2029</v>
      </c>
      <c r="AR2" s="15">
        <v>2030</v>
      </c>
      <c r="AS2" s="15">
        <v>2031</v>
      </c>
      <c r="AT2" s="15">
        <v>2032</v>
      </c>
      <c r="AU2" s="15">
        <v>2033</v>
      </c>
      <c r="AV2" s="15">
        <v>2034</v>
      </c>
    </row>
    <row r="3" spans="1:48" ht="16" thickBot="1" x14ac:dyDescent="0.25">
      <c r="A3" s="1"/>
      <c r="B3" s="19"/>
      <c r="C3" s="20"/>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row>
    <row r="4" spans="1:48" x14ac:dyDescent="0.2">
      <c r="A4" s="1"/>
      <c r="B4" s="30" t="s">
        <v>77</v>
      </c>
      <c r="C4" s="3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x14ac:dyDescent="0.2">
      <c r="A5" s="1"/>
      <c r="B5" s="54" t="s">
        <v>103</v>
      </c>
      <c r="C5" s="55"/>
      <c r="D5" s="32">
        <v>5566.8459999999995</v>
      </c>
      <c r="E5" s="32">
        <v>5352.3710000000001</v>
      </c>
      <c r="F5" s="32">
        <v>5165.4889999999996</v>
      </c>
      <c r="G5" s="32">
        <v>5530.1440000000002</v>
      </c>
      <c r="H5" s="32">
        <v>5286.4129999999996</v>
      </c>
      <c r="I5" s="32">
        <v>5388.3980000000001</v>
      </c>
      <c r="J5" s="32">
        <v>5403.7169999999996</v>
      </c>
      <c r="K5" s="32">
        <v>6071.0889999999999</v>
      </c>
      <c r="L5" s="32">
        <v>6036.2290000000003</v>
      </c>
      <c r="M5" s="32">
        <v>6248.2780000000002</v>
      </c>
      <c r="N5" s="32">
        <v>6625.3389999999999</v>
      </c>
      <c r="O5" s="32">
        <v>6877.4449999999997</v>
      </c>
      <c r="P5" s="32">
        <v>6679.6369999999997</v>
      </c>
      <c r="Q5" s="32">
        <v>7309.3109999999997</v>
      </c>
      <c r="R5" s="32">
        <v>7695.5219999999999</v>
      </c>
      <c r="S5" s="32">
        <v>8260.09</v>
      </c>
      <c r="T5" s="32">
        <v>8863.0779999999995</v>
      </c>
      <c r="U5" s="32">
        <v>10357.966</v>
      </c>
      <c r="V5" s="32">
        <v>11128.147000000001</v>
      </c>
      <c r="W5" s="32">
        <v>10358.450000000001</v>
      </c>
      <c r="X5" s="32">
        <v>10344.556</v>
      </c>
      <c r="Y5" s="32">
        <v>11978.446</v>
      </c>
      <c r="Z5" s="32">
        <v>14982.901</v>
      </c>
      <c r="AA5" s="32">
        <v>13865.115</v>
      </c>
      <c r="AB5" s="32">
        <v>14976.312</v>
      </c>
      <c r="AC5" s="32">
        <v>14989.003000000001</v>
      </c>
      <c r="AD5" s="32">
        <v>13268.061</v>
      </c>
      <c r="AE5" s="32">
        <v>14820.517</v>
      </c>
      <c r="AF5" s="32">
        <v>15138.793</v>
      </c>
      <c r="AG5" s="32">
        <v>14013.96</v>
      </c>
      <c r="AH5" s="32">
        <v>13698.993</v>
      </c>
      <c r="AI5" s="32">
        <v>16231.325000000001</v>
      </c>
      <c r="AJ5" s="32">
        <v>19812.157999999999</v>
      </c>
      <c r="AK5" s="32">
        <v>20339.915000000001</v>
      </c>
      <c r="AL5" s="32">
        <v>22562.291000000001</v>
      </c>
      <c r="AM5" s="32">
        <v>24355.850915264691</v>
      </c>
      <c r="AN5" s="32">
        <v>24573.460519759399</v>
      </c>
      <c r="AO5" s="32">
        <v>24889.489658486469</v>
      </c>
      <c r="AP5" s="32">
        <v>24570.677991879918</v>
      </c>
      <c r="AQ5" s="32">
        <v>24227.552530707231</v>
      </c>
      <c r="AR5" s="32">
        <v>23958.07870672326</v>
      </c>
      <c r="AS5" s="32">
        <v>23803.842869417509</v>
      </c>
      <c r="AT5" s="32">
        <v>23728.943936444412</v>
      </c>
      <c r="AU5" s="32">
        <v>23697.559222195905</v>
      </c>
      <c r="AV5" s="32">
        <v>23705.444002083954</v>
      </c>
    </row>
    <row r="6" spans="1:48" x14ac:dyDescent="0.2">
      <c r="A6" s="1"/>
      <c r="B6" s="56" t="s">
        <v>104</v>
      </c>
      <c r="C6" s="57"/>
      <c r="D6" s="32">
        <v>3519.4560000000001</v>
      </c>
      <c r="E6" s="32">
        <v>3233.509</v>
      </c>
      <c r="F6" s="32">
        <v>3174.8609999999999</v>
      </c>
      <c r="G6" s="32">
        <v>3422.7359999999999</v>
      </c>
      <c r="H6" s="32">
        <v>3030.7280000000001</v>
      </c>
      <c r="I6" s="32">
        <v>2944.2339999999999</v>
      </c>
      <c r="J6" s="32">
        <v>2768.5360000000001</v>
      </c>
      <c r="K6" s="32">
        <v>3272.6959999999999</v>
      </c>
      <c r="L6" s="32">
        <v>3167.9810000000002</v>
      </c>
      <c r="M6" s="32">
        <v>3380.4279999999999</v>
      </c>
      <c r="N6" s="32">
        <v>3661.9369999999999</v>
      </c>
      <c r="O6" s="32">
        <v>3724.1709999999998</v>
      </c>
      <c r="P6" s="32">
        <v>3656.2269999999999</v>
      </c>
      <c r="Q6" s="32">
        <v>4244.3239999999996</v>
      </c>
      <c r="R6" s="32">
        <v>4581.8559999999998</v>
      </c>
      <c r="S6" s="32">
        <v>4605.8810000000003</v>
      </c>
      <c r="T6" s="32">
        <v>4875.723</v>
      </c>
      <c r="U6" s="32">
        <v>5625.1779999999999</v>
      </c>
      <c r="V6" s="32">
        <v>6006.942</v>
      </c>
      <c r="W6" s="32">
        <v>5580.0150000000003</v>
      </c>
      <c r="X6" s="32">
        <v>5670.7790000000005</v>
      </c>
      <c r="Y6" s="32">
        <v>6461.6580000000004</v>
      </c>
      <c r="Z6" s="32">
        <v>8310.7620000000006</v>
      </c>
      <c r="AA6" s="32">
        <v>7452.4989999999998</v>
      </c>
      <c r="AB6" s="32">
        <v>8720.3089999999993</v>
      </c>
      <c r="AC6" s="32">
        <v>9153.8639999999996</v>
      </c>
      <c r="AD6" s="32">
        <v>7328.4160000000002</v>
      </c>
      <c r="AE6" s="32">
        <v>8960.2090000000007</v>
      </c>
      <c r="AF6" s="32">
        <v>9149.7960000000003</v>
      </c>
      <c r="AG6" s="32">
        <v>8418.1029999999992</v>
      </c>
      <c r="AH6" s="32">
        <v>7709.5919999999996</v>
      </c>
      <c r="AI6" s="32">
        <v>9213.69</v>
      </c>
      <c r="AJ6" s="32">
        <v>11498.254999999999</v>
      </c>
      <c r="AK6" s="32">
        <v>12170.467000000001</v>
      </c>
      <c r="AL6" s="32">
        <v>14569.789000000001</v>
      </c>
      <c r="AM6" s="32">
        <v>16378.979695101756</v>
      </c>
      <c r="AN6" s="32">
        <v>16664.269027107344</v>
      </c>
      <c r="AO6" s="32">
        <v>16741.055630619423</v>
      </c>
      <c r="AP6" s="32">
        <v>16238.613520017152</v>
      </c>
      <c r="AQ6" s="32">
        <v>15854.078268935818</v>
      </c>
      <c r="AR6" s="32">
        <v>15560.039843074675</v>
      </c>
      <c r="AS6" s="32">
        <v>15361.388452055586</v>
      </c>
      <c r="AT6" s="32">
        <v>15211.768224564414</v>
      </c>
      <c r="AU6" s="32">
        <v>15079.558859908233</v>
      </c>
      <c r="AV6" s="32">
        <v>14972.866942052888</v>
      </c>
    </row>
    <row r="7" spans="1:48" x14ac:dyDescent="0.2">
      <c r="A7" s="1"/>
      <c r="B7" s="56" t="s">
        <v>105</v>
      </c>
      <c r="C7" s="57"/>
      <c r="D7" s="32">
        <v>807.45899999999995</v>
      </c>
      <c r="E7" s="32">
        <v>726.3</v>
      </c>
      <c r="F7" s="32">
        <v>743.93899999999996</v>
      </c>
      <c r="G7" s="32">
        <v>776.43600000000004</v>
      </c>
      <c r="H7" s="32">
        <v>804.096</v>
      </c>
      <c r="I7" s="32">
        <v>790.56299999999999</v>
      </c>
      <c r="J7" s="32">
        <v>827.55600000000004</v>
      </c>
      <c r="K7" s="32">
        <v>911.78899999999999</v>
      </c>
      <c r="L7" s="32">
        <v>926.01900000000001</v>
      </c>
      <c r="M7" s="32">
        <v>952.48800000000006</v>
      </c>
      <c r="N7" s="32">
        <v>869.36900000000003</v>
      </c>
      <c r="O7" s="32">
        <v>959.95799999999997</v>
      </c>
      <c r="P7" s="32">
        <v>1000.587</v>
      </c>
      <c r="Q7" s="32">
        <v>1210</v>
      </c>
      <c r="R7" s="32">
        <v>1400</v>
      </c>
      <c r="S7" s="32">
        <v>1150</v>
      </c>
      <c r="T7" s="32">
        <v>1460</v>
      </c>
      <c r="U7" s="32">
        <v>2110</v>
      </c>
      <c r="V7" s="32">
        <v>2500</v>
      </c>
      <c r="W7" s="32">
        <v>2050</v>
      </c>
      <c r="X7" s="32">
        <v>1660</v>
      </c>
      <c r="Y7" s="32">
        <v>1770</v>
      </c>
      <c r="Z7" s="32">
        <v>2860</v>
      </c>
      <c r="AA7" s="32">
        <v>2150</v>
      </c>
      <c r="AB7" s="32">
        <v>2170</v>
      </c>
      <c r="AC7" s="32">
        <v>2650</v>
      </c>
      <c r="AD7" s="32">
        <v>2470</v>
      </c>
      <c r="AE7" s="32">
        <v>3000</v>
      </c>
      <c r="AF7" s="32">
        <v>3100</v>
      </c>
      <c r="AG7" s="32">
        <v>2450</v>
      </c>
      <c r="AH7" s="32">
        <v>2170</v>
      </c>
      <c r="AI7" s="32">
        <v>2960</v>
      </c>
      <c r="AJ7" s="32">
        <v>4550</v>
      </c>
      <c r="AK7" s="32">
        <v>3450</v>
      </c>
      <c r="AL7" s="32">
        <v>3980</v>
      </c>
      <c r="AM7" s="32">
        <v>3652.022698037777</v>
      </c>
      <c r="AN7" s="32">
        <v>3624.1454668066795</v>
      </c>
      <c r="AO7" s="32">
        <v>3950.7110003865509</v>
      </c>
      <c r="AP7" s="32">
        <v>4123.6321155056448</v>
      </c>
      <c r="AQ7" s="32">
        <v>4180.0999881281205</v>
      </c>
      <c r="AR7" s="32">
        <v>4229.3595107930905</v>
      </c>
      <c r="AS7" s="32">
        <v>4278.598217404302</v>
      </c>
      <c r="AT7" s="32">
        <v>4332.7931780428744</v>
      </c>
      <c r="AU7" s="32">
        <v>4391.3716986613263</v>
      </c>
      <c r="AV7" s="32">
        <v>4425.8543664116423</v>
      </c>
    </row>
    <row r="8" spans="1:48" x14ac:dyDescent="0.2">
      <c r="A8" s="1"/>
      <c r="B8" s="56" t="s">
        <v>106</v>
      </c>
      <c r="C8" s="57"/>
      <c r="D8" s="32">
        <v>2524.3359999999998</v>
      </c>
      <c r="E8" s="32">
        <v>2307.2080000000001</v>
      </c>
      <c r="F8" s="32">
        <v>2239.8490000000002</v>
      </c>
      <c r="G8" s="32">
        <v>2444.7220000000002</v>
      </c>
      <c r="H8" s="32">
        <v>2008.087</v>
      </c>
      <c r="I8" s="32">
        <v>1931.1980000000001</v>
      </c>
      <c r="J8" s="32">
        <v>1673.89</v>
      </c>
      <c r="K8" s="32">
        <v>2081.9110000000001</v>
      </c>
      <c r="L8" s="32">
        <v>1933.664</v>
      </c>
      <c r="M8" s="32">
        <v>2104.4369999999999</v>
      </c>
      <c r="N8" s="32">
        <v>2428.5329999999999</v>
      </c>
      <c r="O8" s="32">
        <v>2371.5450000000001</v>
      </c>
      <c r="P8" s="32">
        <v>2235.0819999999999</v>
      </c>
      <c r="Q8" s="32">
        <v>2614.3240000000001</v>
      </c>
      <c r="R8" s="32">
        <v>2731.8560000000002</v>
      </c>
      <c r="S8" s="32">
        <v>2955.8809999999999</v>
      </c>
      <c r="T8" s="32">
        <v>2895.723</v>
      </c>
      <c r="U8" s="32">
        <v>2895.1779999999999</v>
      </c>
      <c r="V8" s="32">
        <v>2746.942</v>
      </c>
      <c r="W8" s="32">
        <v>2660.0149999999999</v>
      </c>
      <c r="X8" s="32">
        <v>3010.779</v>
      </c>
      <c r="Y8" s="32">
        <v>3651.6579999999999</v>
      </c>
      <c r="Z8" s="32">
        <v>4260.7619999999997</v>
      </c>
      <c r="AA8" s="32">
        <v>4062.4989999999998</v>
      </c>
      <c r="AB8" s="32">
        <v>5320.3090000000002</v>
      </c>
      <c r="AC8" s="32">
        <v>5273.8639999999996</v>
      </c>
      <c r="AD8" s="32">
        <v>3598.4160000000002</v>
      </c>
      <c r="AE8" s="32">
        <v>4770.2089999999998</v>
      </c>
      <c r="AF8" s="32">
        <v>4829.7960000000003</v>
      </c>
      <c r="AG8" s="32">
        <v>4708.1030000000001</v>
      </c>
      <c r="AH8" s="32">
        <v>4289.5919999999996</v>
      </c>
      <c r="AI8" s="32">
        <v>4843.6899999999996</v>
      </c>
      <c r="AJ8" s="32">
        <v>5538.2550000000001</v>
      </c>
      <c r="AK8" s="32">
        <v>7170.4669999999996</v>
      </c>
      <c r="AL8" s="32">
        <v>8959.7890000000007</v>
      </c>
      <c r="AM8" s="32">
        <v>11118.560057418013</v>
      </c>
      <c r="AN8" s="32">
        <v>11498.475312778766</v>
      </c>
      <c r="AO8" s="32">
        <v>11234.293753806702</v>
      </c>
      <c r="AP8" s="32">
        <v>10543.474794297796</v>
      </c>
      <c r="AQ8" s="32">
        <v>10086.557029929059</v>
      </c>
      <c r="AR8" s="32">
        <v>9728.7028560026993</v>
      </c>
      <c r="AS8" s="32">
        <v>9465.7643489850707</v>
      </c>
      <c r="AT8" s="32">
        <v>9244.9018080491078</v>
      </c>
      <c r="AU8" s="32">
        <v>9034.3488353012181</v>
      </c>
      <c r="AV8" s="32">
        <v>8872.15304641894</v>
      </c>
    </row>
    <row r="9" spans="1:48" x14ac:dyDescent="0.2">
      <c r="A9" s="1"/>
      <c r="B9" s="56" t="s">
        <v>107</v>
      </c>
      <c r="C9" s="57"/>
      <c r="D9" s="32">
        <v>187.661</v>
      </c>
      <c r="E9" s="32">
        <v>200.001</v>
      </c>
      <c r="F9" s="32">
        <v>191.07300000000001</v>
      </c>
      <c r="G9" s="32">
        <v>201.578</v>
      </c>
      <c r="H9" s="32">
        <v>218.54499999999999</v>
      </c>
      <c r="I9" s="32">
        <v>222.47300000000001</v>
      </c>
      <c r="J9" s="32">
        <v>267.08999999999997</v>
      </c>
      <c r="K9" s="32">
        <v>278.99599999999998</v>
      </c>
      <c r="L9" s="32">
        <v>308.298</v>
      </c>
      <c r="M9" s="32">
        <v>323.50299999999999</v>
      </c>
      <c r="N9" s="32">
        <v>364.03500000000003</v>
      </c>
      <c r="O9" s="32">
        <v>392.66800000000001</v>
      </c>
      <c r="P9" s="32">
        <v>420.55799999999999</v>
      </c>
      <c r="Q9" s="32">
        <v>420</v>
      </c>
      <c r="R9" s="32">
        <v>450</v>
      </c>
      <c r="S9" s="32">
        <v>500</v>
      </c>
      <c r="T9" s="32">
        <v>520</v>
      </c>
      <c r="U9" s="32">
        <v>620</v>
      </c>
      <c r="V9" s="32">
        <v>760</v>
      </c>
      <c r="W9" s="32">
        <v>870</v>
      </c>
      <c r="X9" s="32">
        <v>1000</v>
      </c>
      <c r="Y9" s="32">
        <v>1040</v>
      </c>
      <c r="Z9" s="32">
        <v>1190</v>
      </c>
      <c r="AA9" s="32">
        <v>1240</v>
      </c>
      <c r="AB9" s="32">
        <v>1230</v>
      </c>
      <c r="AC9" s="32">
        <v>1230</v>
      </c>
      <c r="AD9" s="32">
        <v>1260</v>
      </c>
      <c r="AE9" s="32">
        <v>1190</v>
      </c>
      <c r="AF9" s="32">
        <v>1220</v>
      </c>
      <c r="AG9" s="32">
        <v>1260</v>
      </c>
      <c r="AH9" s="32">
        <v>1250</v>
      </c>
      <c r="AI9" s="32">
        <v>1410</v>
      </c>
      <c r="AJ9" s="32">
        <v>1410</v>
      </c>
      <c r="AK9" s="32">
        <v>1550</v>
      </c>
      <c r="AL9" s="32">
        <v>1630</v>
      </c>
      <c r="AM9" s="32">
        <v>1608.3969396459643</v>
      </c>
      <c r="AN9" s="32">
        <v>1541.6482475218988</v>
      </c>
      <c r="AO9" s="32">
        <v>1556.050876426169</v>
      </c>
      <c r="AP9" s="32">
        <v>1571.5066102137123</v>
      </c>
      <c r="AQ9" s="32">
        <v>1587.4212508786379</v>
      </c>
      <c r="AR9" s="32">
        <v>1601.9774762788859</v>
      </c>
      <c r="AS9" s="32">
        <v>1617.0258856662135</v>
      </c>
      <c r="AT9" s="32">
        <v>1634.0732384724329</v>
      </c>
      <c r="AU9" s="32">
        <v>1653.8383259456903</v>
      </c>
      <c r="AV9" s="32">
        <v>1674.8595292223054</v>
      </c>
    </row>
    <row r="10" spans="1:48" x14ac:dyDescent="0.2">
      <c r="A10" s="1"/>
      <c r="B10" s="56"/>
      <c r="C10" s="57"/>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x14ac:dyDescent="0.2">
      <c r="A11" s="1"/>
      <c r="B11" s="56" t="s">
        <v>108</v>
      </c>
      <c r="C11" s="57"/>
      <c r="D11" s="32">
        <v>875.27099999999996</v>
      </c>
      <c r="E11" s="32">
        <v>887.35299999999995</v>
      </c>
      <c r="F11" s="32">
        <v>885.17899999999997</v>
      </c>
      <c r="G11" s="32">
        <v>864.77099999999996</v>
      </c>
      <c r="H11" s="32">
        <v>969.62599999999998</v>
      </c>
      <c r="I11" s="32">
        <v>1020.335</v>
      </c>
      <c r="J11" s="32">
        <v>1204.5999999999999</v>
      </c>
      <c r="K11" s="32">
        <v>1238.2539999999999</v>
      </c>
      <c r="L11" s="32">
        <v>1192.9939999999999</v>
      </c>
      <c r="M11" s="32">
        <v>1134.098</v>
      </c>
      <c r="N11" s="32">
        <v>1277.4659999999999</v>
      </c>
      <c r="O11" s="32">
        <v>1324.4280000000001</v>
      </c>
      <c r="P11" s="32">
        <v>1321.71</v>
      </c>
      <c r="Q11" s="32">
        <v>1323.489</v>
      </c>
      <c r="R11" s="32">
        <v>1407.095</v>
      </c>
      <c r="S11" s="32">
        <v>1694.375</v>
      </c>
      <c r="T11" s="32">
        <v>1765.1690000000001</v>
      </c>
      <c r="U11" s="32">
        <v>2157.0680000000002</v>
      </c>
      <c r="V11" s="32">
        <v>2696.03</v>
      </c>
      <c r="W11" s="32">
        <v>2544.35</v>
      </c>
      <c r="X11" s="32">
        <v>2493.88</v>
      </c>
      <c r="Y11" s="32">
        <v>3183.931</v>
      </c>
      <c r="Z11" s="32">
        <v>3780.288</v>
      </c>
      <c r="AA11" s="32">
        <v>3528.451</v>
      </c>
      <c r="AB11" s="32">
        <v>3485.45</v>
      </c>
      <c r="AC11" s="32">
        <v>3016.5320000000002</v>
      </c>
      <c r="AD11" s="32">
        <v>3022.5039999999999</v>
      </c>
      <c r="AE11" s="32">
        <v>2990.2759999999998</v>
      </c>
      <c r="AF11" s="32">
        <v>3143.884</v>
      </c>
      <c r="AG11" s="32">
        <v>2933.5120000000002</v>
      </c>
      <c r="AH11" s="32">
        <v>2986.6219999999998</v>
      </c>
      <c r="AI11" s="32">
        <v>3916.364</v>
      </c>
      <c r="AJ11" s="32">
        <v>4644.2569999999996</v>
      </c>
      <c r="AK11" s="32">
        <v>4690.5540000000001</v>
      </c>
      <c r="AL11" s="32">
        <v>4294.5469999999996</v>
      </c>
      <c r="AM11" s="32">
        <v>4352.0275400331921</v>
      </c>
      <c r="AN11" s="32">
        <v>4350.0296801424747</v>
      </c>
      <c r="AO11" s="32">
        <v>4464.158330715828</v>
      </c>
      <c r="AP11" s="32">
        <v>4559.0228139923383</v>
      </c>
      <c r="AQ11" s="32">
        <v>4567.4909819082523</v>
      </c>
      <c r="AR11" s="32">
        <v>4564.6367155550815</v>
      </c>
      <c r="AS11" s="32">
        <v>4580.1633362362663</v>
      </c>
      <c r="AT11" s="32">
        <v>4624.3547004897709</v>
      </c>
      <c r="AU11" s="32">
        <v>4695.1600593652493</v>
      </c>
      <c r="AV11" s="32">
        <v>4780.2597621157074</v>
      </c>
    </row>
    <row r="12" spans="1:48" x14ac:dyDescent="0.2">
      <c r="A12" s="1"/>
      <c r="B12" s="56" t="s">
        <v>112</v>
      </c>
      <c r="C12" s="57"/>
      <c r="D12" s="32">
        <v>104.056</v>
      </c>
      <c r="E12" s="32">
        <v>104.105</v>
      </c>
      <c r="F12" s="32">
        <v>101.983</v>
      </c>
      <c r="G12" s="32">
        <v>101.66200000000001</v>
      </c>
      <c r="H12" s="32">
        <v>113.44</v>
      </c>
      <c r="I12" s="32">
        <v>100.696</v>
      </c>
      <c r="J12" s="32">
        <v>111.99</v>
      </c>
      <c r="K12" s="32">
        <v>117.191</v>
      </c>
      <c r="L12" s="32">
        <v>120.846</v>
      </c>
      <c r="M12" s="32">
        <v>104.21</v>
      </c>
      <c r="N12" s="32">
        <v>112.911</v>
      </c>
      <c r="O12" s="32">
        <v>140.66499999999999</v>
      </c>
      <c r="P12" s="32">
        <v>164.06200000000001</v>
      </c>
      <c r="Q12" s="32">
        <v>148.88200000000001</v>
      </c>
      <c r="R12" s="32">
        <v>134.59399999999999</v>
      </c>
      <c r="S12" s="32">
        <v>136.71100000000001</v>
      </c>
      <c r="T12" s="32">
        <v>159.11699999999999</v>
      </c>
      <c r="U12" s="32">
        <v>160.90299999999999</v>
      </c>
      <c r="V12" s="32">
        <v>194.291</v>
      </c>
      <c r="W12" s="32">
        <v>166.84700000000001</v>
      </c>
      <c r="X12" s="32">
        <v>190.75200000000001</v>
      </c>
      <c r="Y12" s="32">
        <v>232</v>
      </c>
      <c r="Z12" s="32">
        <v>312.315</v>
      </c>
      <c r="AA12" s="32">
        <v>281.77</v>
      </c>
      <c r="AB12" s="32">
        <v>294.40300000000002</v>
      </c>
      <c r="AC12" s="32">
        <v>246.86199999999999</v>
      </c>
      <c r="AD12" s="32">
        <v>275.60300000000001</v>
      </c>
      <c r="AE12" s="32">
        <v>291.27100000000002</v>
      </c>
      <c r="AF12" s="32">
        <v>266.96199999999999</v>
      </c>
      <c r="AG12" s="32">
        <v>221.756</v>
      </c>
      <c r="AH12" s="32">
        <v>254.99299999999999</v>
      </c>
      <c r="AI12" s="32">
        <v>281.99599999999998</v>
      </c>
      <c r="AJ12" s="32">
        <v>274.25400000000002</v>
      </c>
      <c r="AK12" s="32">
        <v>296.274</v>
      </c>
      <c r="AL12" s="32">
        <v>308.24400000000003</v>
      </c>
      <c r="AM12" s="32">
        <v>316.67967321400272</v>
      </c>
      <c r="AN12" s="32">
        <v>326.99370609829987</v>
      </c>
      <c r="AO12" s="32">
        <v>332.1612350745815</v>
      </c>
      <c r="AP12" s="32">
        <v>339.45605738698708</v>
      </c>
      <c r="AQ12" s="32">
        <v>347.13350755073895</v>
      </c>
      <c r="AR12" s="32">
        <v>353.33312421520537</v>
      </c>
      <c r="AS12" s="32">
        <v>357.48653014148653</v>
      </c>
      <c r="AT12" s="32">
        <v>362.42255846485193</v>
      </c>
      <c r="AU12" s="32">
        <v>366.15956386253083</v>
      </c>
      <c r="AV12" s="32">
        <v>366.28688780690777</v>
      </c>
    </row>
    <row r="13" spans="1:48" x14ac:dyDescent="0.2">
      <c r="A13" s="1"/>
      <c r="B13" s="56" t="s">
        <v>110</v>
      </c>
      <c r="C13" s="57"/>
      <c r="D13" s="32">
        <v>330.92200000000003</v>
      </c>
      <c r="E13" s="32">
        <v>331.65800000000002</v>
      </c>
      <c r="F13" s="32">
        <v>323.92200000000003</v>
      </c>
      <c r="G13" s="32">
        <v>313.976</v>
      </c>
      <c r="H13" s="32">
        <v>379.37200000000001</v>
      </c>
      <c r="I13" s="32">
        <v>404.358</v>
      </c>
      <c r="J13" s="32">
        <v>506.43099999999998</v>
      </c>
      <c r="K13" s="32">
        <v>499.50900000000001</v>
      </c>
      <c r="L13" s="32">
        <v>466.48399999999998</v>
      </c>
      <c r="M13" s="32">
        <v>439.14800000000002</v>
      </c>
      <c r="N13" s="32">
        <v>448.779</v>
      </c>
      <c r="O13" s="32">
        <v>464.15100000000001</v>
      </c>
      <c r="P13" s="32">
        <v>447.92599999999999</v>
      </c>
      <c r="Q13" s="32">
        <v>480</v>
      </c>
      <c r="R13" s="32">
        <v>550</v>
      </c>
      <c r="S13" s="32">
        <v>660</v>
      </c>
      <c r="T13" s="32">
        <v>660</v>
      </c>
      <c r="U13" s="32">
        <v>920</v>
      </c>
      <c r="V13" s="32">
        <v>1170</v>
      </c>
      <c r="W13" s="32">
        <v>1220</v>
      </c>
      <c r="X13" s="32">
        <v>1180</v>
      </c>
      <c r="Y13" s="32">
        <v>1570</v>
      </c>
      <c r="Z13" s="32">
        <v>1760</v>
      </c>
      <c r="AA13" s="32">
        <v>1620</v>
      </c>
      <c r="AB13" s="32">
        <v>1580</v>
      </c>
      <c r="AC13" s="32">
        <v>1430</v>
      </c>
      <c r="AD13" s="32">
        <v>1360</v>
      </c>
      <c r="AE13" s="32">
        <v>1270</v>
      </c>
      <c r="AF13" s="32">
        <v>1360</v>
      </c>
      <c r="AG13" s="32">
        <v>1300</v>
      </c>
      <c r="AH13" s="32">
        <v>1380</v>
      </c>
      <c r="AI13" s="32">
        <v>1820</v>
      </c>
      <c r="AJ13" s="32">
        <v>2270</v>
      </c>
      <c r="AK13" s="32">
        <v>2230</v>
      </c>
      <c r="AL13" s="32">
        <v>2050</v>
      </c>
      <c r="AM13" s="32">
        <v>2155.5961557694768</v>
      </c>
      <c r="AN13" s="32">
        <v>2189.6006599220987</v>
      </c>
      <c r="AO13" s="32">
        <v>2231.5790931272859</v>
      </c>
      <c r="AP13" s="32">
        <v>2230.6382228787065</v>
      </c>
      <c r="AQ13" s="32">
        <v>2179.9945062533889</v>
      </c>
      <c r="AR13" s="32">
        <v>2118.3313726949636</v>
      </c>
      <c r="AS13" s="32">
        <v>2071.4057603262554</v>
      </c>
      <c r="AT13" s="32">
        <v>2055.4780825497746</v>
      </c>
      <c r="AU13" s="32">
        <v>2077.0084594977793</v>
      </c>
      <c r="AV13" s="32">
        <v>2123.4693237272095</v>
      </c>
    </row>
    <row r="14" spans="1:48" x14ac:dyDescent="0.2">
      <c r="A14" s="1"/>
      <c r="B14" s="56" t="s">
        <v>109</v>
      </c>
      <c r="C14" s="57"/>
      <c r="D14" s="32">
        <v>167.93700000000001</v>
      </c>
      <c r="E14" s="32">
        <v>194.98699999999999</v>
      </c>
      <c r="F14" s="32">
        <v>214.65299999999999</v>
      </c>
      <c r="G14" s="32">
        <v>215.99700000000001</v>
      </c>
      <c r="H14" s="32">
        <v>239.256</v>
      </c>
      <c r="I14" s="32">
        <v>266.28899999999999</v>
      </c>
      <c r="J14" s="32">
        <v>297.334</v>
      </c>
      <c r="K14" s="32">
        <v>322.74099999999999</v>
      </c>
      <c r="L14" s="32">
        <v>334.14</v>
      </c>
      <c r="M14" s="32">
        <v>325.43200000000002</v>
      </c>
      <c r="N14" s="32">
        <v>341.53</v>
      </c>
      <c r="O14" s="32">
        <v>354.572</v>
      </c>
      <c r="P14" s="32">
        <v>370.774</v>
      </c>
      <c r="Q14" s="32">
        <v>340</v>
      </c>
      <c r="R14" s="32">
        <v>330</v>
      </c>
      <c r="S14" s="32">
        <v>370</v>
      </c>
      <c r="T14" s="32">
        <v>370</v>
      </c>
      <c r="U14" s="32">
        <v>460</v>
      </c>
      <c r="V14" s="32">
        <v>570</v>
      </c>
      <c r="W14" s="32">
        <v>520</v>
      </c>
      <c r="X14" s="32">
        <v>500</v>
      </c>
      <c r="Y14" s="32">
        <v>580</v>
      </c>
      <c r="Z14" s="32">
        <v>760</v>
      </c>
      <c r="AA14" s="32">
        <v>770</v>
      </c>
      <c r="AB14" s="32">
        <v>760</v>
      </c>
      <c r="AC14" s="32">
        <v>770</v>
      </c>
      <c r="AD14" s="32">
        <v>790</v>
      </c>
      <c r="AE14" s="32">
        <v>830</v>
      </c>
      <c r="AF14" s="32">
        <v>870</v>
      </c>
      <c r="AG14" s="32">
        <v>870</v>
      </c>
      <c r="AH14" s="32">
        <v>860</v>
      </c>
      <c r="AI14" s="32">
        <v>1040</v>
      </c>
      <c r="AJ14" s="32">
        <v>1190</v>
      </c>
      <c r="AK14" s="32">
        <v>1300</v>
      </c>
      <c r="AL14" s="32">
        <v>1190</v>
      </c>
      <c r="AM14" s="32">
        <v>1173.5899980295958</v>
      </c>
      <c r="AN14" s="32">
        <v>1199.750928293447</v>
      </c>
      <c r="AO14" s="32">
        <v>1223.6677417393732</v>
      </c>
      <c r="AP14" s="32">
        <v>1257.7363417638051</v>
      </c>
      <c r="AQ14" s="32">
        <v>1281.6757101661053</v>
      </c>
      <c r="AR14" s="32">
        <v>1303.3714479409355</v>
      </c>
      <c r="AS14" s="32">
        <v>1325.937466984544</v>
      </c>
      <c r="AT14" s="32">
        <v>1349.9395519892173</v>
      </c>
      <c r="AU14" s="32">
        <v>1374.9674621331451</v>
      </c>
      <c r="AV14" s="32">
        <v>1398.6543093137789</v>
      </c>
    </row>
    <row r="15" spans="1:48" x14ac:dyDescent="0.2">
      <c r="A15" s="1"/>
      <c r="B15" s="58" t="s">
        <v>111</v>
      </c>
      <c r="C15" s="57"/>
      <c r="D15" s="32">
        <v>272.35599999999999</v>
      </c>
      <c r="E15" s="32">
        <v>256.60300000000001</v>
      </c>
      <c r="F15" s="32">
        <v>244.62100000000001</v>
      </c>
      <c r="G15" s="32">
        <v>233.136</v>
      </c>
      <c r="H15" s="32">
        <v>237.55799999999999</v>
      </c>
      <c r="I15" s="32">
        <v>248.99199999999999</v>
      </c>
      <c r="J15" s="32">
        <v>288.84500000000003</v>
      </c>
      <c r="K15" s="32">
        <v>298.81299999999999</v>
      </c>
      <c r="L15" s="32">
        <v>271.524</v>
      </c>
      <c r="M15" s="32">
        <v>265.30799999999999</v>
      </c>
      <c r="N15" s="32">
        <v>374.24599999999998</v>
      </c>
      <c r="O15" s="32">
        <v>365.04</v>
      </c>
      <c r="P15" s="32">
        <v>338.94799999999998</v>
      </c>
      <c r="Q15" s="32">
        <v>354.60700000000003</v>
      </c>
      <c r="R15" s="32">
        <v>392.50099999999998</v>
      </c>
      <c r="S15" s="32">
        <v>527.66399999999999</v>
      </c>
      <c r="T15" s="32">
        <v>576.05200000000002</v>
      </c>
      <c r="U15" s="32">
        <v>616.16499999999996</v>
      </c>
      <c r="V15" s="32">
        <v>761.73900000000003</v>
      </c>
      <c r="W15" s="32">
        <v>637.50300000000004</v>
      </c>
      <c r="X15" s="32">
        <v>623.12800000000004</v>
      </c>
      <c r="Y15" s="32">
        <v>801.93100000000004</v>
      </c>
      <c r="Z15" s="32">
        <v>947.97299999999996</v>
      </c>
      <c r="AA15" s="32">
        <v>856.68</v>
      </c>
      <c r="AB15" s="32">
        <v>851.04700000000003</v>
      </c>
      <c r="AC15" s="32">
        <v>569.66999999999996</v>
      </c>
      <c r="AD15" s="32">
        <v>596.90099999999995</v>
      </c>
      <c r="AE15" s="32">
        <v>599.005</v>
      </c>
      <c r="AF15" s="32">
        <v>646.92200000000003</v>
      </c>
      <c r="AG15" s="32">
        <v>541.75599999999997</v>
      </c>
      <c r="AH15" s="32">
        <v>491.62900000000002</v>
      </c>
      <c r="AI15" s="32">
        <v>774.36800000000005</v>
      </c>
      <c r="AJ15" s="32">
        <v>910.00199999999995</v>
      </c>
      <c r="AK15" s="32">
        <v>864.28</v>
      </c>
      <c r="AL15" s="32">
        <v>746.303</v>
      </c>
      <c r="AM15" s="32">
        <v>706.16171302011685</v>
      </c>
      <c r="AN15" s="32">
        <v>633.68438582862893</v>
      </c>
      <c r="AO15" s="32">
        <v>676.7502607745871</v>
      </c>
      <c r="AP15" s="32">
        <v>731.19219196283996</v>
      </c>
      <c r="AQ15" s="32">
        <v>758.68725793801991</v>
      </c>
      <c r="AR15" s="32">
        <v>789.60077070397722</v>
      </c>
      <c r="AS15" s="32">
        <v>825.33357878398022</v>
      </c>
      <c r="AT15" s="32">
        <v>856.51450748592731</v>
      </c>
      <c r="AU15" s="32">
        <v>877.02457387179447</v>
      </c>
      <c r="AV15" s="32">
        <v>891.84924126781175</v>
      </c>
    </row>
    <row r="16" spans="1:48" x14ac:dyDescent="0.2">
      <c r="A16" s="1"/>
      <c r="B16" s="58"/>
      <c r="C16" s="57"/>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row>
    <row r="17" spans="1:48" x14ac:dyDescent="0.2">
      <c r="A17" s="1"/>
      <c r="B17" s="56" t="s">
        <v>113</v>
      </c>
      <c r="C17" s="57"/>
      <c r="D17" s="32">
        <v>1172.1189999999999</v>
      </c>
      <c r="E17" s="32">
        <v>1231.509</v>
      </c>
      <c r="F17" s="32">
        <v>1105.4490000000001</v>
      </c>
      <c r="G17" s="32">
        <v>1242.6369999999999</v>
      </c>
      <c r="H17" s="32">
        <v>1286.059</v>
      </c>
      <c r="I17" s="32">
        <v>1423.829</v>
      </c>
      <c r="J17" s="32">
        <v>1430.5809999999999</v>
      </c>
      <c r="K17" s="32">
        <v>1560.1389999999999</v>
      </c>
      <c r="L17" s="32">
        <v>1675.2539999999999</v>
      </c>
      <c r="M17" s="32">
        <v>1733.752</v>
      </c>
      <c r="N17" s="32">
        <v>1685.9359999999999</v>
      </c>
      <c r="O17" s="32">
        <v>1828.846</v>
      </c>
      <c r="P17" s="32">
        <v>1701.7</v>
      </c>
      <c r="Q17" s="32">
        <v>1741.498</v>
      </c>
      <c r="R17" s="32">
        <v>1706.5709999999999</v>
      </c>
      <c r="S17" s="32">
        <v>1959.8340000000001</v>
      </c>
      <c r="T17" s="32">
        <v>2222.1860000000001</v>
      </c>
      <c r="U17" s="32">
        <v>2575.7199999999998</v>
      </c>
      <c r="V17" s="32">
        <v>2425.1750000000002</v>
      </c>
      <c r="W17" s="32">
        <v>2234.085</v>
      </c>
      <c r="X17" s="32">
        <v>2179.8969999999999</v>
      </c>
      <c r="Y17" s="32">
        <v>2332.857</v>
      </c>
      <c r="Z17" s="32">
        <v>2891.8510000000001</v>
      </c>
      <c r="AA17" s="32">
        <v>2884.1660000000002</v>
      </c>
      <c r="AB17" s="32">
        <v>2770.5529999999999</v>
      </c>
      <c r="AC17" s="32">
        <v>2818.607</v>
      </c>
      <c r="AD17" s="32">
        <v>2917.1410000000001</v>
      </c>
      <c r="AE17" s="32">
        <v>2870.0320000000002</v>
      </c>
      <c r="AF17" s="32">
        <v>2845.1129999999998</v>
      </c>
      <c r="AG17" s="32">
        <v>2662.3440000000001</v>
      </c>
      <c r="AH17" s="32">
        <v>3002.779</v>
      </c>
      <c r="AI17" s="32">
        <v>3101.2719999999999</v>
      </c>
      <c r="AJ17" s="32">
        <v>3669.6460000000002</v>
      </c>
      <c r="AK17" s="32">
        <v>3478.893</v>
      </c>
      <c r="AL17" s="32">
        <v>3697.9549999999999</v>
      </c>
      <c r="AM17" s="32">
        <v>3624.843680129743</v>
      </c>
      <c r="AN17" s="32">
        <v>3559.1618125095797</v>
      </c>
      <c r="AO17" s="32">
        <v>3684.2756971512154</v>
      </c>
      <c r="AP17" s="32">
        <v>3773.0416578704289</v>
      </c>
      <c r="AQ17" s="32">
        <v>3805.9832798631596</v>
      </c>
      <c r="AR17" s="32">
        <v>3833.4021480935044</v>
      </c>
      <c r="AS17" s="32">
        <v>3862.2910811256606</v>
      </c>
      <c r="AT17" s="32">
        <v>3892.8210113902278</v>
      </c>
      <c r="AU17" s="32">
        <v>3922.8403029224246</v>
      </c>
      <c r="AV17" s="32">
        <v>3952.3172979153601</v>
      </c>
    </row>
    <row r="18" spans="1:48" x14ac:dyDescent="0.2">
      <c r="A18" s="1"/>
      <c r="B18" s="56" t="s">
        <v>114</v>
      </c>
      <c r="C18" s="57"/>
      <c r="D18" s="32">
        <v>334.101</v>
      </c>
      <c r="E18" s="32">
        <v>329.21100000000001</v>
      </c>
      <c r="F18" s="32">
        <v>337.274</v>
      </c>
      <c r="G18" s="32">
        <v>384.596</v>
      </c>
      <c r="H18" s="32">
        <v>376.786</v>
      </c>
      <c r="I18" s="32">
        <v>378.47800000000001</v>
      </c>
      <c r="J18" s="32">
        <v>420.25900000000001</v>
      </c>
      <c r="K18" s="32">
        <v>435.887</v>
      </c>
      <c r="L18" s="32">
        <v>431.673</v>
      </c>
      <c r="M18" s="32">
        <v>418.13099999999997</v>
      </c>
      <c r="N18" s="32">
        <v>453.35700000000003</v>
      </c>
      <c r="O18" s="32">
        <v>457.392</v>
      </c>
      <c r="P18" s="32">
        <v>408.54500000000002</v>
      </c>
      <c r="Q18" s="32">
        <v>492.44299999999998</v>
      </c>
      <c r="R18" s="32">
        <v>475.673</v>
      </c>
      <c r="S18" s="32">
        <v>511.13799999999998</v>
      </c>
      <c r="T18" s="32">
        <v>565.00599999999997</v>
      </c>
      <c r="U18" s="32">
        <v>616.41300000000001</v>
      </c>
      <c r="V18" s="32">
        <v>653.10299999999995</v>
      </c>
      <c r="W18" s="32">
        <v>691.35599999999999</v>
      </c>
      <c r="X18" s="32">
        <v>736.78599999999994</v>
      </c>
      <c r="Y18" s="32">
        <v>744.572</v>
      </c>
      <c r="Z18" s="32">
        <v>883.81500000000005</v>
      </c>
      <c r="AA18" s="32">
        <v>884.61099999999999</v>
      </c>
      <c r="AB18" s="32">
        <v>862.63400000000001</v>
      </c>
      <c r="AC18" s="32">
        <v>785.06899999999996</v>
      </c>
      <c r="AD18" s="32">
        <v>818.33199999999999</v>
      </c>
      <c r="AE18" s="32">
        <v>791.33299999999997</v>
      </c>
      <c r="AF18" s="32">
        <v>761.16</v>
      </c>
      <c r="AG18" s="32">
        <v>735.51599999999996</v>
      </c>
      <c r="AH18" s="32">
        <v>888.06700000000001</v>
      </c>
      <c r="AI18" s="32">
        <v>911.46699999999998</v>
      </c>
      <c r="AJ18" s="32">
        <v>983.35500000000002</v>
      </c>
      <c r="AK18" s="32">
        <v>1073.325</v>
      </c>
      <c r="AL18" s="32">
        <v>1116.0309999999999</v>
      </c>
      <c r="AM18" s="32">
        <v>1128.8727910769453</v>
      </c>
      <c r="AN18" s="32">
        <v>1121.4760805737169</v>
      </c>
      <c r="AO18" s="32">
        <v>1143.544572144719</v>
      </c>
      <c r="AP18" s="32">
        <v>1165.8023012425963</v>
      </c>
      <c r="AQ18" s="32">
        <v>1183.7231878939804</v>
      </c>
      <c r="AR18" s="32">
        <v>1199.7642065534289</v>
      </c>
      <c r="AS18" s="32">
        <v>1216.2902539357528</v>
      </c>
      <c r="AT18" s="32">
        <v>1234.1164257995699</v>
      </c>
      <c r="AU18" s="32">
        <v>1252.7307846113761</v>
      </c>
      <c r="AV18" s="32">
        <v>1272.1314738107963</v>
      </c>
    </row>
    <row r="19" spans="1:48" x14ac:dyDescent="0.2">
      <c r="A19" s="1"/>
      <c r="B19" s="56" t="s">
        <v>115</v>
      </c>
      <c r="C19" s="57"/>
      <c r="D19" s="32">
        <v>112.062</v>
      </c>
      <c r="E19" s="32">
        <v>109.63800000000001</v>
      </c>
      <c r="F19" s="32">
        <v>110.386</v>
      </c>
      <c r="G19" s="32">
        <v>135.321</v>
      </c>
      <c r="H19" s="32">
        <v>153.04400000000001</v>
      </c>
      <c r="I19" s="32">
        <v>163.624</v>
      </c>
      <c r="J19" s="32">
        <v>141.60599999999999</v>
      </c>
      <c r="K19" s="32">
        <v>143.619</v>
      </c>
      <c r="L19" s="32">
        <v>153.50800000000001</v>
      </c>
      <c r="M19" s="32">
        <v>162.59</v>
      </c>
      <c r="N19" s="32">
        <v>165.86199999999999</v>
      </c>
      <c r="O19" s="32">
        <v>150.88999999999999</v>
      </c>
      <c r="P19" s="32">
        <v>133.92099999999999</v>
      </c>
      <c r="Q19" s="32">
        <v>126.911</v>
      </c>
      <c r="R19" s="32">
        <v>160.47999999999999</v>
      </c>
      <c r="S19" s="32">
        <v>171.78899999999999</v>
      </c>
      <c r="T19" s="32">
        <v>178.54300000000001</v>
      </c>
      <c r="U19" s="32">
        <v>154.51900000000001</v>
      </c>
      <c r="V19" s="32">
        <v>189.22</v>
      </c>
      <c r="W19" s="32">
        <v>159.102</v>
      </c>
      <c r="X19" s="32">
        <v>220.85300000000001</v>
      </c>
      <c r="Y19" s="32">
        <v>213.768</v>
      </c>
      <c r="Z19" s="32">
        <v>298.23399999999998</v>
      </c>
      <c r="AA19" s="32">
        <v>269.70100000000002</v>
      </c>
      <c r="AB19" s="32">
        <v>225.34200000000001</v>
      </c>
      <c r="AC19" s="32">
        <v>236.227</v>
      </c>
      <c r="AD19" s="32">
        <v>255.09899999999999</v>
      </c>
      <c r="AE19" s="32">
        <v>220.441</v>
      </c>
      <c r="AF19" s="32">
        <v>204.79599999999999</v>
      </c>
      <c r="AG19" s="32">
        <v>305.94499999999999</v>
      </c>
      <c r="AH19" s="32">
        <v>318.35399999999998</v>
      </c>
      <c r="AI19" s="32">
        <v>304.65499999999997</v>
      </c>
      <c r="AJ19" s="32">
        <v>305.40300000000002</v>
      </c>
      <c r="AK19" s="32">
        <v>296.024</v>
      </c>
      <c r="AL19" s="32">
        <v>265.00900000000001</v>
      </c>
      <c r="AM19" s="32">
        <v>284.33460548163583</v>
      </c>
      <c r="AN19" s="32">
        <v>268.41427773855588</v>
      </c>
      <c r="AO19" s="32">
        <v>268.7687996419649</v>
      </c>
      <c r="AP19" s="32">
        <v>275.77491996936982</v>
      </c>
      <c r="AQ19" s="32">
        <v>280.1757672058215</v>
      </c>
      <c r="AR19" s="32">
        <v>283.5147989101759</v>
      </c>
      <c r="AS19" s="32">
        <v>287.29622900337739</v>
      </c>
      <c r="AT19" s="32">
        <v>291.91784448480723</v>
      </c>
      <c r="AU19" s="32">
        <v>297.25255685263801</v>
      </c>
      <c r="AV19" s="32">
        <v>302.71765065656956</v>
      </c>
    </row>
    <row r="20" spans="1:48" x14ac:dyDescent="0.2">
      <c r="A20" s="1"/>
      <c r="B20" s="56" t="s">
        <v>116</v>
      </c>
      <c r="C20" s="57"/>
      <c r="D20" s="32">
        <v>57.226999999999997</v>
      </c>
      <c r="E20" s="32">
        <v>74.869</v>
      </c>
      <c r="F20" s="32">
        <v>79.771000000000001</v>
      </c>
      <c r="G20" s="32">
        <v>81.814999999999998</v>
      </c>
      <c r="H20" s="32">
        <v>85.335999999999999</v>
      </c>
      <c r="I20" s="32">
        <v>101.98699999999999</v>
      </c>
      <c r="J20" s="32">
        <v>99.795000000000002</v>
      </c>
      <c r="K20" s="32">
        <v>111.551</v>
      </c>
      <c r="L20" s="32">
        <v>121.474</v>
      </c>
      <c r="M20" s="32">
        <v>135.61199999999999</v>
      </c>
      <c r="N20" s="32">
        <v>115.583</v>
      </c>
      <c r="O20" s="32">
        <v>162.10900000000001</v>
      </c>
      <c r="P20" s="32">
        <v>139.44399999999999</v>
      </c>
      <c r="Q20" s="32">
        <v>138.69200000000001</v>
      </c>
      <c r="R20" s="32">
        <v>132.25</v>
      </c>
      <c r="S20" s="32">
        <v>148.65700000000001</v>
      </c>
      <c r="T20" s="32">
        <v>165.47300000000001</v>
      </c>
      <c r="U20" s="32">
        <v>196.74299999999999</v>
      </c>
      <c r="V20" s="32">
        <v>191.18100000000001</v>
      </c>
      <c r="W20" s="32">
        <v>223.309</v>
      </c>
      <c r="X20" s="32">
        <v>215.10499999999999</v>
      </c>
      <c r="Y20" s="32">
        <v>210.833</v>
      </c>
      <c r="Z20" s="32">
        <v>190.68799999999999</v>
      </c>
      <c r="AA20" s="32">
        <v>160.14099999999999</v>
      </c>
      <c r="AB20" s="32">
        <v>226.25</v>
      </c>
      <c r="AC20" s="32">
        <v>253.99799999999999</v>
      </c>
      <c r="AD20" s="32">
        <v>269.78899999999999</v>
      </c>
      <c r="AE20" s="32">
        <v>223.624</v>
      </c>
      <c r="AF20" s="32">
        <v>395.10300000000001</v>
      </c>
      <c r="AG20" s="32">
        <v>266.14999999999998</v>
      </c>
      <c r="AH20" s="32">
        <v>194.059</v>
      </c>
      <c r="AI20" s="32">
        <v>287.93700000000001</v>
      </c>
      <c r="AJ20" s="32">
        <v>265.24900000000002</v>
      </c>
      <c r="AK20" s="32">
        <v>278.173</v>
      </c>
      <c r="AL20" s="32">
        <v>315.64999999999998</v>
      </c>
      <c r="AM20" s="32">
        <v>339.41530637494344</v>
      </c>
      <c r="AN20" s="32">
        <v>344.12925353051071</v>
      </c>
      <c r="AO20" s="32">
        <v>373.27371102400082</v>
      </c>
      <c r="AP20" s="32">
        <v>392.11740379436935</v>
      </c>
      <c r="AQ20" s="32">
        <v>396.0440930960882</v>
      </c>
      <c r="AR20" s="32">
        <v>400.31636273627811</v>
      </c>
      <c r="AS20" s="32">
        <v>404.64454053897657</v>
      </c>
      <c r="AT20" s="32">
        <v>406.44733688026173</v>
      </c>
      <c r="AU20" s="32">
        <v>405.60332158008077</v>
      </c>
      <c r="AV20" s="32">
        <v>404.84479572916132</v>
      </c>
    </row>
    <row r="21" spans="1:48" x14ac:dyDescent="0.2">
      <c r="A21" s="1"/>
      <c r="B21" s="56" t="s">
        <v>117</v>
      </c>
      <c r="C21" s="57"/>
      <c r="D21" s="32">
        <v>668.72900000000004</v>
      </c>
      <c r="E21" s="32">
        <v>717.79100000000005</v>
      </c>
      <c r="F21" s="32">
        <v>578.01800000000003</v>
      </c>
      <c r="G21" s="32">
        <v>640.90499999999997</v>
      </c>
      <c r="H21" s="32">
        <v>670.89300000000003</v>
      </c>
      <c r="I21" s="32">
        <v>779.74</v>
      </c>
      <c r="J21" s="32">
        <v>768.92100000000005</v>
      </c>
      <c r="K21" s="32">
        <v>869.08199999999999</v>
      </c>
      <c r="L21" s="32">
        <v>968.59900000000005</v>
      </c>
      <c r="M21" s="32">
        <v>1017.419</v>
      </c>
      <c r="N21" s="32">
        <v>951.13400000000001</v>
      </c>
      <c r="O21" s="32">
        <v>1058.4549999999999</v>
      </c>
      <c r="P21" s="32">
        <v>1019.79</v>
      </c>
      <c r="Q21" s="32">
        <v>983.452</v>
      </c>
      <c r="R21" s="32">
        <v>938.16800000000001</v>
      </c>
      <c r="S21" s="32">
        <v>1128.25</v>
      </c>
      <c r="T21" s="32">
        <v>1313.164</v>
      </c>
      <c r="U21" s="32">
        <v>1608.0450000000001</v>
      </c>
      <c r="V21" s="32">
        <v>1391.672</v>
      </c>
      <c r="W21" s="32">
        <v>1160.317</v>
      </c>
      <c r="X21" s="32">
        <v>1007.153</v>
      </c>
      <c r="Y21" s="32">
        <v>1163.684</v>
      </c>
      <c r="Z21" s="32">
        <v>1519.114</v>
      </c>
      <c r="AA21" s="32">
        <v>1569.713</v>
      </c>
      <c r="AB21" s="32">
        <v>1456.328</v>
      </c>
      <c r="AC21" s="32">
        <v>1543.3130000000001</v>
      </c>
      <c r="AD21" s="32">
        <v>1573.921</v>
      </c>
      <c r="AE21" s="32">
        <v>1634.633</v>
      </c>
      <c r="AF21" s="32">
        <v>1484.0540000000001</v>
      </c>
      <c r="AG21" s="32">
        <v>1354.7339999999999</v>
      </c>
      <c r="AH21" s="32">
        <v>1602.299</v>
      </c>
      <c r="AI21" s="32">
        <v>1597.212</v>
      </c>
      <c r="AJ21" s="32">
        <v>2115.6390000000001</v>
      </c>
      <c r="AK21" s="32">
        <v>1831.3710000000001</v>
      </c>
      <c r="AL21" s="32">
        <v>2001.2650000000001</v>
      </c>
      <c r="AM21" s="32">
        <v>1872.2209771962187</v>
      </c>
      <c r="AN21" s="32">
        <v>1825.1422006667963</v>
      </c>
      <c r="AO21" s="32">
        <v>1898.6886143405306</v>
      </c>
      <c r="AP21" s="32">
        <v>1939.3470328640931</v>
      </c>
      <c r="AQ21" s="32">
        <v>1946.0402316672692</v>
      </c>
      <c r="AR21" s="32">
        <v>1949.8067798936215</v>
      </c>
      <c r="AS21" s="32">
        <v>1954.0600576475535</v>
      </c>
      <c r="AT21" s="32">
        <v>1960.3394042255889</v>
      </c>
      <c r="AU21" s="32">
        <v>1967.2536398783297</v>
      </c>
      <c r="AV21" s="32">
        <v>1972.6233777188331</v>
      </c>
    </row>
    <row r="22" spans="1:48" x14ac:dyDescent="0.2">
      <c r="A22" s="1"/>
      <c r="B22" s="59"/>
      <c r="C22" s="57"/>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row>
    <row r="23" spans="1:48" x14ac:dyDescent="0.2">
      <c r="A23" s="1"/>
      <c r="B23" s="54" t="s">
        <v>118</v>
      </c>
      <c r="C23" s="55"/>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row>
    <row r="24" spans="1:48" x14ac:dyDescent="0.2">
      <c r="A24" s="1"/>
      <c r="B24" s="56" t="s">
        <v>119</v>
      </c>
      <c r="C24" s="57"/>
      <c r="D24" s="32">
        <v>219.85300000000001</v>
      </c>
      <c r="E24" s="32">
        <v>188.72800000000001</v>
      </c>
      <c r="F24" s="32">
        <v>193.381</v>
      </c>
      <c r="G24" s="32">
        <v>206.381</v>
      </c>
      <c r="H24" s="32">
        <v>232.001</v>
      </c>
      <c r="I24" s="32">
        <v>229.62</v>
      </c>
      <c r="J24" s="32">
        <v>232.1</v>
      </c>
      <c r="K24" s="32">
        <v>255.45699999999999</v>
      </c>
      <c r="L24" s="32">
        <v>301.75200000000001</v>
      </c>
      <c r="M24" s="32">
        <v>286.26900000000001</v>
      </c>
      <c r="N24" s="32">
        <v>319.57</v>
      </c>
      <c r="O24" s="32">
        <v>362.61399999999998</v>
      </c>
      <c r="P24" s="32">
        <v>361.72300000000001</v>
      </c>
      <c r="Q24" s="32">
        <v>397.23399999999998</v>
      </c>
      <c r="R24" s="32">
        <v>419.41399999999999</v>
      </c>
      <c r="S24" s="32">
        <v>361.81299999999999</v>
      </c>
      <c r="T24" s="32">
        <v>432.61200000000002</v>
      </c>
      <c r="U24" s="32">
        <v>546.91499999999996</v>
      </c>
      <c r="V24" s="32">
        <v>588.65099999999995</v>
      </c>
      <c r="W24" s="32">
        <v>569.85</v>
      </c>
      <c r="X24" s="32">
        <v>513.29200000000003</v>
      </c>
      <c r="Y24" s="32">
        <v>571.05499999999995</v>
      </c>
      <c r="Z24" s="32">
        <v>583.76499999999999</v>
      </c>
      <c r="AA24" s="32">
        <v>603.52099999999996</v>
      </c>
      <c r="AB24" s="32">
        <v>606.10500000000002</v>
      </c>
      <c r="AC24" s="32">
        <v>679.36</v>
      </c>
      <c r="AD24" s="32">
        <v>685.37199999999996</v>
      </c>
      <c r="AE24" s="32">
        <v>757.79899999999998</v>
      </c>
      <c r="AF24" s="32">
        <v>757.59199999999998</v>
      </c>
      <c r="AG24" s="32">
        <v>781.68600000000004</v>
      </c>
      <c r="AH24" s="32">
        <v>531.85599999999999</v>
      </c>
      <c r="AI24" s="32">
        <v>743.428</v>
      </c>
      <c r="AJ24" s="32">
        <v>815.23599999999999</v>
      </c>
      <c r="AK24" s="32">
        <v>798.68799999999999</v>
      </c>
      <c r="AL24" s="32">
        <v>880.61099999999999</v>
      </c>
      <c r="AM24" s="32">
        <v>884.60528866222671</v>
      </c>
      <c r="AN24" s="32">
        <v>904.81501207165616</v>
      </c>
      <c r="AO24" s="32">
        <v>929.09597703731094</v>
      </c>
      <c r="AP24" s="32">
        <v>951.43692013898442</v>
      </c>
      <c r="AQ24" s="32">
        <v>967.94056306799962</v>
      </c>
      <c r="AR24" s="32">
        <v>980.38555266658523</v>
      </c>
      <c r="AS24" s="32">
        <v>992.25550857335816</v>
      </c>
      <c r="AT24" s="32">
        <v>1004.5160986237879</v>
      </c>
      <c r="AU24" s="32">
        <v>1017.0170123998068</v>
      </c>
      <c r="AV24" s="32">
        <v>1030.0566734879055</v>
      </c>
    </row>
    <row r="25" spans="1:48" x14ac:dyDescent="0.2">
      <c r="A25" s="1"/>
      <c r="B25" s="60" t="s">
        <v>120</v>
      </c>
      <c r="C25" s="57"/>
      <c r="D25" s="32">
        <v>12.455</v>
      </c>
      <c r="E25" s="32">
        <v>10.647</v>
      </c>
      <c r="F25" s="32">
        <v>8.327</v>
      </c>
      <c r="G25" s="32">
        <v>10.438000000000001</v>
      </c>
      <c r="H25" s="32">
        <v>6.2160000000000002</v>
      </c>
      <c r="I25" s="32">
        <v>12.047000000000001</v>
      </c>
      <c r="J25" s="32">
        <v>7.4279999999999999</v>
      </c>
      <c r="K25" s="32">
        <v>14.262</v>
      </c>
      <c r="L25" s="32">
        <v>11.186</v>
      </c>
      <c r="M25" s="32">
        <v>16.818999999999999</v>
      </c>
      <c r="N25" s="32">
        <v>19.641999999999999</v>
      </c>
      <c r="O25" s="32">
        <v>15.625999999999999</v>
      </c>
      <c r="P25" s="32">
        <v>15.119</v>
      </c>
      <c r="Q25" s="32">
        <v>30.861999999999998</v>
      </c>
      <c r="R25" s="32">
        <v>39.512</v>
      </c>
      <c r="S25" s="32">
        <v>27.116</v>
      </c>
      <c r="T25" s="32">
        <v>35.026000000000003</v>
      </c>
      <c r="U25" s="32">
        <v>35.046999999999997</v>
      </c>
      <c r="V25" s="32">
        <v>36.194000000000003</v>
      </c>
      <c r="W25" s="32">
        <v>41.734000000000002</v>
      </c>
      <c r="X25" s="32">
        <v>28.302</v>
      </c>
      <c r="Y25" s="32">
        <v>36.853000000000002</v>
      </c>
      <c r="Z25" s="32">
        <v>22.096</v>
      </c>
      <c r="AA25" s="32">
        <v>56.283999999999999</v>
      </c>
      <c r="AB25" s="32">
        <v>35.838999999999999</v>
      </c>
      <c r="AC25" s="32">
        <v>55.039000000000001</v>
      </c>
      <c r="AD25" s="32">
        <v>49.317999999999998</v>
      </c>
      <c r="AE25" s="32">
        <v>25.818999999999999</v>
      </c>
      <c r="AF25" s="32">
        <v>64.3</v>
      </c>
      <c r="AG25" s="32">
        <v>71.117999999999995</v>
      </c>
      <c r="AH25" s="32">
        <v>18.510999999999999</v>
      </c>
      <c r="AI25" s="32">
        <v>42.478000000000002</v>
      </c>
      <c r="AJ25" s="32">
        <v>56.206000000000003</v>
      </c>
      <c r="AK25" s="32">
        <v>64.39</v>
      </c>
      <c r="AL25" s="32">
        <v>30.309000000000001</v>
      </c>
      <c r="AM25" s="32">
        <v>47.67158186358526</v>
      </c>
      <c r="AN25" s="32">
        <v>56.226403149378072</v>
      </c>
      <c r="AO25" s="32">
        <v>61.074822890524459</v>
      </c>
      <c r="AP25" s="32">
        <v>64.575714056141237</v>
      </c>
      <c r="AQ25" s="32">
        <v>67.28252867265924</v>
      </c>
      <c r="AR25" s="32">
        <v>69.623729949660429</v>
      </c>
      <c r="AS25" s="32">
        <v>71.799482234265867</v>
      </c>
      <c r="AT25" s="32">
        <v>73.952692162457083</v>
      </c>
      <c r="AU25" s="32">
        <v>76.138970349117699</v>
      </c>
      <c r="AV25" s="32">
        <v>78.397114771998602</v>
      </c>
    </row>
    <row r="26" spans="1:48" x14ac:dyDescent="0.2">
      <c r="A26" s="1"/>
      <c r="B26" s="60" t="s">
        <v>121</v>
      </c>
      <c r="C26" s="57"/>
      <c r="D26" s="32">
        <v>207.398</v>
      </c>
      <c r="E26" s="32">
        <v>178.08099999999999</v>
      </c>
      <c r="F26" s="32">
        <v>185.054</v>
      </c>
      <c r="G26" s="32">
        <v>195.94300000000001</v>
      </c>
      <c r="H26" s="32">
        <v>225.785</v>
      </c>
      <c r="I26" s="32">
        <v>217.57300000000001</v>
      </c>
      <c r="J26" s="32">
        <v>224.672</v>
      </c>
      <c r="K26" s="32">
        <v>241.19499999999999</v>
      </c>
      <c r="L26" s="32">
        <v>290.56599999999997</v>
      </c>
      <c r="M26" s="32">
        <v>269.45</v>
      </c>
      <c r="N26" s="32">
        <v>299.928</v>
      </c>
      <c r="O26" s="32">
        <v>346.988</v>
      </c>
      <c r="P26" s="32">
        <v>346.60399999999998</v>
      </c>
      <c r="Q26" s="32">
        <v>366.37200000000001</v>
      </c>
      <c r="R26" s="32">
        <v>379.90199999999999</v>
      </c>
      <c r="S26" s="32">
        <v>334.697</v>
      </c>
      <c r="T26" s="32">
        <v>397.58600000000001</v>
      </c>
      <c r="U26" s="32">
        <v>511.86799999999999</v>
      </c>
      <c r="V26" s="32">
        <v>552.45699999999999</v>
      </c>
      <c r="W26" s="32">
        <v>528.11599999999999</v>
      </c>
      <c r="X26" s="32">
        <v>484.99</v>
      </c>
      <c r="Y26" s="32">
        <v>534.202</v>
      </c>
      <c r="Z26" s="32">
        <v>561.66899999999998</v>
      </c>
      <c r="AA26" s="32">
        <v>547.23699999999997</v>
      </c>
      <c r="AB26" s="32">
        <v>570.26599999999996</v>
      </c>
      <c r="AC26" s="32">
        <v>624.32100000000003</v>
      </c>
      <c r="AD26" s="32">
        <v>636.053</v>
      </c>
      <c r="AE26" s="32">
        <v>731.98</v>
      </c>
      <c r="AF26" s="32">
        <v>693.29100000000005</v>
      </c>
      <c r="AG26" s="32">
        <v>710.56799999999998</v>
      </c>
      <c r="AH26" s="32">
        <v>513.34500000000003</v>
      </c>
      <c r="AI26" s="32">
        <v>700.95</v>
      </c>
      <c r="AJ26" s="32">
        <v>759.03</v>
      </c>
      <c r="AK26" s="32">
        <v>734.29899999999998</v>
      </c>
      <c r="AL26" s="32">
        <v>850.30200000000002</v>
      </c>
      <c r="AM26" s="32">
        <v>836.93370679864142</v>
      </c>
      <c r="AN26" s="32">
        <v>848.58860892227813</v>
      </c>
      <c r="AO26" s="32">
        <v>868.02115414678644</v>
      </c>
      <c r="AP26" s="32">
        <v>886.86120608284318</v>
      </c>
      <c r="AQ26" s="32">
        <v>900.65803439534034</v>
      </c>
      <c r="AR26" s="32">
        <v>910.76182271692483</v>
      </c>
      <c r="AS26" s="32">
        <v>920.45602633909232</v>
      </c>
      <c r="AT26" s="32">
        <v>930.56340646133083</v>
      </c>
      <c r="AU26" s="32">
        <v>940.87804205068915</v>
      </c>
      <c r="AV26" s="32">
        <v>951.659558715907</v>
      </c>
    </row>
    <row r="27" spans="1:48" x14ac:dyDescent="0.2">
      <c r="A27" s="1"/>
      <c r="B27" s="59" t="s">
        <v>122</v>
      </c>
      <c r="C27" s="57"/>
      <c r="D27" s="32">
        <v>10.133999999999986</v>
      </c>
      <c r="E27" s="32">
        <v>10.180999999999983</v>
      </c>
      <c r="F27" s="32">
        <v>11.598000000000013</v>
      </c>
      <c r="G27" s="32">
        <v>11.888000000000005</v>
      </c>
      <c r="H27" s="32">
        <v>13.695999999999998</v>
      </c>
      <c r="I27" s="32">
        <v>17.067000000000007</v>
      </c>
      <c r="J27" s="32">
        <v>30.623000000000019</v>
      </c>
      <c r="K27" s="32">
        <v>25.781000000000006</v>
      </c>
      <c r="L27" s="32">
        <v>27.034999999999968</v>
      </c>
      <c r="M27" s="32">
        <v>27.103000000000009</v>
      </c>
      <c r="N27" s="32">
        <v>29.908000000000015</v>
      </c>
      <c r="O27" s="32">
        <v>35.56800000000004</v>
      </c>
      <c r="P27" s="32">
        <v>19.620999999999981</v>
      </c>
      <c r="Q27" s="32">
        <v>24.571000000000026</v>
      </c>
      <c r="R27" s="32">
        <v>19.215000000000032</v>
      </c>
      <c r="S27" s="32">
        <v>96.951999999999998</v>
      </c>
      <c r="T27" s="32">
        <v>35.31</v>
      </c>
      <c r="U27" s="32">
        <v>10.716999999999985</v>
      </c>
      <c r="V27" s="32">
        <v>21.349000000000046</v>
      </c>
      <c r="W27" s="32">
        <v>40.149999999999977</v>
      </c>
      <c r="X27" s="32">
        <v>16.70799999999997</v>
      </c>
      <c r="Y27" s="32">
        <v>28.94500000000005</v>
      </c>
      <c r="Z27" s="32">
        <v>16.235000000000014</v>
      </c>
      <c r="AA27" s="32">
        <v>16.479000000000042</v>
      </c>
      <c r="AB27" s="32">
        <v>23.894999999999982</v>
      </c>
      <c r="AC27" s="32">
        <v>30.639999999999986</v>
      </c>
      <c r="AD27" s="32">
        <v>14.628000000000043</v>
      </c>
      <c r="AE27" s="32">
        <v>12.201000000000022</v>
      </c>
      <c r="AF27" s="32">
        <v>22.408000000000015</v>
      </c>
      <c r="AG27" s="32">
        <v>8.3139999999999645</v>
      </c>
      <c r="AH27" s="32">
        <v>18.144000000000005</v>
      </c>
      <c r="AI27" s="32">
        <v>6.5720000000000027</v>
      </c>
      <c r="AJ27" s="32">
        <v>34.76400000000001</v>
      </c>
      <c r="AK27" s="32">
        <v>41.312000000000012</v>
      </c>
      <c r="AL27" s="32">
        <v>59.38900000000001</v>
      </c>
      <c r="AM27" s="32">
        <v>61.710629336328822</v>
      </c>
      <c r="AN27" s="32">
        <v>63.953617875064623</v>
      </c>
      <c r="AO27" s="32">
        <v>65.65091737806604</v>
      </c>
      <c r="AP27" s="32">
        <v>66.933303739872642</v>
      </c>
      <c r="AQ27" s="32">
        <v>67.614594948452705</v>
      </c>
      <c r="AR27" s="32">
        <v>67.894296041591801</v>
      </c>
      <c r="AS27" s="32">
        <v>68.099882186067859</v>
      </c>
      <c r="AT27" s="32">
        <v>68.299267039003595</v>
      </c>
      <c r="AU27" s="32">
        <v>68.468873532024702</v>
      </c>
      <c r="AV27" s="32">
        <v>68.615240939093681</v>
      </c>
    </row>
    <row r="28" spans="1:48" x14ac:dyDescent="0.2">
      <c r="A28" s="1"/>
      <c r="B28" s="59"/>
      <c r="C28" s="57"/>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x14ac:dyDescent="0.2">
      <c r="A29" s="1"/>
      <c r="B29" s="54" t="s">
        <v>123</v>
      </c>
      <c r="C29" s="55"/>
      <c r="D29" s="32">
        <v>614.34900000000005</v>
      </c>
      <c r="E29" s="32">
        <v>554.62400000000002</v>
      </c>
      <c r="F29" s="32">
        <v>537.11599999999999</v>
      </c>
      <c r="G29" s="32">
        <v>557.548</v>
      </c>
      <c r="H29" s="32">
        <v>607.33000000000004</v>
      </c>
      <c r="I29" s="32">
        <v>678.74199999999996</v>
      </c>
      <c r="J29" s="32">
        <v>694.10199999999998</v>
      </c>
      <c r="K29" s="32">
        <v>703.62</v>
      </c>
      <c r="L29" s="32">
        <v>711.97900000000004</v>
      </c>
      <c r="M29" s="32">
        <v>732.11800000000005</v>
      </c>
      <c r="N29" s="32">
        <v>757.21600000000001</v>
      </c>
      <c r="O29" s="32">
        <v>687.822</v>
      </c>
      <c r="P29" s="32">
        <v>641.51</v>
      </c>
      <c r="Q29" s="32">
        <v>552.79399999999998</v>
      </c>
      <c r="R29" s="32">
        <v>541.42200000000003</v>
      </c>
      <c r="S29" s="32">
        <v>641.50800000000004</v>
      </c>
      <c r="T29" s="32">
        <v>731.202</v>
      </c>
      <c r="U29" s="32">
        <v>774.37800000000004</v>
      </c>
      <c r="V29" s="32">
        <v>847.94</v>
      </c>
      <c r="W29" s="32">
        <v>887.04</v>
      </c>
      <c r="X29" s="32">
        <v>840.34199999999998</v>
      </c>
      <c r="Y29" s="32">
        <v>786.09299999999996</v>
      </c>
      <c r="Z29" s="32">
        <v>821.16600000000005</v>
      </c>
      <c r="AA29" s="32">
        <v>742.46299999999997</v>
      </c>
      <c r="AB29" s="32">
        <v>785.24</v>
      </c>
      <c r="AC29" s="32">
        <v>821.10299999999995</v>
      </c>
      <c r="AD29" s="32">
        <v>864.69399999999996</v>
      </c>
      <c r="AE29" s="32">
        <v>1014.5839999999999</v>
      </c>
      <c r="AF29" s="32">
        <v>1126.4559999999999</v>
      </c>
      <c r="AG29" s="32">
        <v>1124.681</v>
      </c>
      <c r="AH29" s="32">
        <v>1047.7750000000001</v>
      </c>
      <c r="AI29" s="32">
        <v>1047.0219999999999</v>
      </c>
      <c r="AJ29" s="32">
        <v>1188.325</v>
      </c>
      <c r="AK29" s="32">
        <v>1400.694</v>
      </c>
      <c r="AL29" s="32">
        <v>1546.4159999999999</v>
      </c>
      <c r="AM29" s="32">
        <v>1520.6350152660475</v>
      </c>
      <c r="AN29" s="32">
        <v>1451.5472375371146</v>
      </c>
      <c r="AO29" s="32">
        <v>1396.0762760335169</v>
      </c>
      <c r="AP29" s="32">
        <v>1392.2715956425529</v>
      </c>
      <c r="AQ29" s="32">
        <v>1405.8425958714729</v>
      </c>
      <c r="AR29" s="32">
        <v>1410.1676559518655</v>
      </c>
      <c r="AS29" s="32">
        <v>1413.5350798022921</v>
      </c>
      <c r="AT29" s="32">
        <v>1416.3234528560552</v>
      </c>
      <c r="AU29" s="32">
        <v>1418.8010821507025</v>
      </c>
      <c r="AV29" s="32">
        <v>1421.133550898719</v>
      </c>
    </row>
    <row r="30" spans="1:48" x14ac:dyDescent="0.2">
      <c r="A30" s="1"/>
      <c r="B30" s="59" t="s">
        <v>124</v>
      </c>
      <c r="C30" s="57"/>
      <c r="D30" s="32">
        <v>366.81200000000001</v>
      </c>
      <c r="E30" s="32">
        <v>338.94099999999997</v>
      </c>
      <c r="F30" s="32">
        <v>304.19</v>
      </c>
      <c r="G30" s="32">
        <v>342.68200000000002</v>
      </c>
      <c r="H30" s="32">
        <v>380.42599999999999</v>
      </c>
      <c r="I30" s="32">
        <v>439.47399999999999</v>
      </c>
      <c r="J30" s="32">
        <v>443.404</v>
      </c>
      <c r="K30" s="32">
        <v>444.93400000000003</v>
      </c>
      <c r="L30" s="32">
        <v>447.33800000000002</v>
      </c>
      <c r="M30" s="32">
        <v>448.39699999999999</v>
      </c>
      <c r="N30" s="32">
        <v>450.01100000000002</v>
      </c>
      <c r="O30" s="32">
        <v>399.60700000000003</v>
      </c>
      <c r="P30" s="32">
        <v>353.678</v>
      </c>
      <c r="Q30" s="32">
        <v>294.17599999999999</v>
      </c>
      <c r="R30" s="32">
        <v>287.03199999999998</v>
      </c>
      <c r="S30" s="32">
        <v>353.76900000000001</v>
      </c>
      <c r="T30" s="32">
        <v>400.14400000000001</v>
      </c>
      <c r="U30" s="32">
        <v>431.959</v>
      </c>
      <c r="V30" s="32">
        <v>453.80399999999997</v>
      </c>
      <c r="W30" s="32">
        <v>466.71499999999997</v>
      </c>
      <c r="X30" s="32">
        <v>424.09100000000001</v>
      </c>
      <c r="Y30" s="32">
        <v>364.46100000000001</v>
      </c>
      <c r="Z30" s="32">
        <v>408.524</v>
      </c>
      <c r="AA30" s="32">
        <v>340.59199999999998</v>
      </c>
      <c r="AB30" s="32">
        <v>360.50400000000002</v>
      </c>
      <c r="AC30" s="32">
        <v>386.75200000000001</v>
      </c>
      <c r="AD30" s="32">
        <v>393.274</v>
      </c>
      <c r="AE30" s="32">
        <v>422.11399999999998</v>
      </c>
      <c r="AF30" s="32">
        <v>472.721</v>
      </c>
      <c r="AG30" s="32">
        <v>461.11799999999999</v>
      </c>
      <c r="AH30" s="32">
        <v>410.017</v>
      </c>
      <c r="AI30" s="32">
        <v>377.49</v>
      </c>
      <c r="AJ30" s="32">
        <v>434.42099999999999</v>
      </c>
      <c r="AK30" s="32">
        <v>569.29700000000003</v>
      </c>
      <c r="AL30" s="32">
        <v>616.40099999999995</v>
      </c>
      <c r="AM30" s="32">
        <v>586.76277826604769</v>
      </c>
      <c r="AN30" s="32">
        <v>563.8280954252906</v>
      </c>
      <c r="AO30" s="32">
        <v>552.25292832873515</v>
      </c>
      <c r="AP30" s="32">
        <v>557.7345471638065</v>
      </c>
      <c r="AQ30" s="32">
        <v>564.32227206635741</v>
      </c>
      <c r="AR30" s="32">
        <v>565.10426181632101</v>
      </c>
      <c r="AS30" s="32">
        <v>565.76943247620409</v>
      </c>
      <c r="AT30" s="32">
        <v>567.02521403233982</v>
      </c>
      <c r="AU30" s="32">
        <v>568.78463228328326</v>
      </c>
      <c r="AV30" s="32">
        <v>570.86314395114698</v>
      </c>
    </row>
    <row r="31" spans="1:48" x14ac:dyDescent="0.2">
      <c r="A31" s="1"/>
      <c r="B31" s="59" t="s">
        <v>125</v>
      </c>
      <c r="C31" s="57"/>
      <c r="D31" s="32">
        <v>247.53700000000001</v>
      </c>
      <c r="E31" s="32">
        <v>215.68299999999999</v>
      </c>
      <c r="F31" s="32">
        <v>232.92599999999999</v>
      </c>
      <c r="G31" s="32">
        <v>214.86600000000001</v>
      </c>
      <c r="H31" s="32">
        <v>226.904</v>
      </c>
      <c r="I31" s="32">
        <v>239.268</v>
      </c>
      <c r="J31" s="32">
        <v>250.69800000000001</v>
      </c>
      <c r="K31" s="32">
        <v>258.68599999999998</v>
      </c>
      <c r="L31" s="32">
        <v>264.64100000000002</v>
      </c>
      <c r="M31" s="32">
        <v>283.721</v>
      </c>
      <c r="N31" s="32">
        <v>307.20499999999998</v>
      </c>
      <c r="O31" s="32">
        <v>288.21499999999997</v>
      </c>
      <c r="P31" s="32">
        <v>287.83199999999999</v>
      </c>
      <c r="Q31" s="32">
        <v>258.61799999999999</v>
      </c>
      <c r="R31" s="32">
        <v>254.39</v>
      </c>
      <c r="S31" s="32">
        <v>287.73899999999998</v>
      </c>
      <c r="T31" s="32">
        <v>331.05799999999999</v>
      </c>
      <c r="U31" s="32">
        <v>342.41899999999998</v>
      </c>
      <c r="V31" s="32">
        <v>394.13600000000002</v>
      </c>
      <c r="W31" s="32">
        <v>420.32499999999999</v>
      </c>
      <c r="X31" s="32">
        <v>416.25099999999998</v>
      </c>
      <c r="Y31" s="32">
        <v>421.63200000000001</v>
      </c>
      <c r="Z31" s="32">
        <v>412.642</v>
      </c>
      <c r="AA31" s="32">
        <v>401.87099999999998</v>
      </c>
      <c r="AB31" s="32">
        <v>424.73599999999999</v>
      </c>
      <c r="AC31" s="32">
        <v>434.351</v>
      </c>
      <c r="AD31" s="32">
        <v>471.42</v>
      </c>
      <c r="AE31" s="32">
        <v>592.47</v>
      </c>
      <c r="AF31" s="32">
        <v>653.73500000000001</v>
      </c>
      <c r="AG31" s="32">
        <v>663.56200000000001</v>
      </c>
      <c r="AH31" s="32">
        <v>637.75800000000004</v>
      </c>
      <c r="AI31" s="32">
        <v>669.53200000000004</v>
      </c>
      <c r="AJ31" s="32">
        <v>753.904</v>
      </c>
      <c r="AK31" s="32">
        <v>831.39700000000005</v>
      </c>
      <c r="AL31" s="32">
        <v>930.01499999999999</v>
      </c>
      <c r="AM31" s="32">
        <v>933.87223699999993</v>
      </c>
      <c r="AN31" s="32">
        <v>887.719142111824</v>
      </c>
      <c r="AO31" s="32">
        <v>843.8233477047819</v>
      </c>
      <c r="AP31" s="32">
        <v>834.53704847874644</v>
      </c>
      <c r="AQ31" s="32">
        <v>841.52032380511537</v>
      </c>
      <c r="AR31" s="32">
        <v>845.06339413554463</v>
      </c>
      <c r="AS31" s="32">
        <v>847.76564732608801</v>
      </c>
      <c r="AT31" s="32">
        <v>849.29823882371522</v>
      </c>
      <c r="AU31" s="32">
        <v>850.01644986741928</v>
      </c>
      <c r="AV31" s="32">
        <v>850.27040694757216</v>
      </c>
    </row>
    <row r="32" spans="1:48" x14ac:dyDescent="0.2">
      <c r="A32" s="1"/>
      <c r="B32" s="59"/>
      <c r="C32" s="57"/>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x14ac:dyDescent="0.2">
      <c r="A33" s="1"/>
      <c r="B33" s="54" t="s">
        <v>126</v>
      </c>
      <c r="C33" s="55"/>
      <c r="D33" s="32">
        <v>1533.366</v>
      </c>
      <c r="E33" s="32">
        <v>1534.2889999999998</v>
      </c>
      <c r="F33" s="32">
        <v>1554.759</v>
      </c>
      <c r="G33" s="32">
        <v>1539.806</v>
      </c>
      <c r="H33" s="32">
        <v>1587.1329999999998</v>
      </c>
      <c r="I33" s="32">
        <v>1671.5149999999999</v>
      </c>
      <c r="J33" s="32">
        <v>1880.1820000000002</v>
      </c>
      <c r="K33" s="32">
        <v>1978.7599999999998</v>
      </c>
      <c r="L33" s="32">
        <v>1772.1089999999999</v>
      </c>
      <c r="M33" s="32">
        <v>1800.2089999999998</v>
      </c>
      <c r="N33" s="32">
        <v>1834.92</v>
      </c>
      <c r="O33" s="32">
        <v>1822.0619999999999</v>
      </c>
      <c r="P33" s="32">
        <v>1777.7729999999999</v>
      </c>
      <c r="Q33" s="32">
        <v>1826.0630000000001</v>
      </c>
      <c r="R33" s="32">
        <v>1908.1570000000002</v>
      </c>
      <c r="S33" s="32">
        <v>2091.3890000000001</v>
      </c>
      <c r="T33" s="32">
        <v>2110.3069999999998</v>
      </c>
      <c r="U33" s="32">
        <v>2180.509</v>
      </c>
      <c r="V33" s="32">
        <v>2205.2469999999998</v>
      </c>
      <c r="W33" s="32">
        <v>2264.9319999999998</v>
      </c>
      <c r="X33" s="32">
        <v>2556.9679999999998</v>
      </c>
      <c r="Y33" s="32">
        <v>2705.7169999999996</v>
      </c>
      <c r="Z33" s="32">
        <v>4129.6040000000003</v>
      </c>
      <c r="AA33" s="32">
        <v>4483.0619999999999</v>
      </c>
      <c r="AB33" s="32">
        <v>4957.1720000000005</v>
      </c>
      <c r="AC33" s="32">
        <v>4490.4310000000005</v>
      </c>
      <c r="AD33" s="32">
        <v>4671.2440000000006</v>
      </c>
      <c r="AE33" s="32">
        <v>3897.8159999999998</v>
      </c>
      <c r="AF33" s="32">
        <v>3527.1760000000004</v>
      </c>
      <c r="AG33" s="32">
        <v>3457.0250000000005</v>
      </c>
      <c r="AH33" s="32">
        <v>3748.194</v>
      </c>
      <c r="AI33" s="32">
        <v>4092.8710000000001</v>
      </c>
      <c r="AJ33" s="32">
        <v>4169.259</v>
      </c>
      <c r="AK33" s="32">
        <v>4030.7139999999999</v>
      </c>
      <c r="AL33" s="32">
        <v>3630.66</v>
      </c>
      <c r="AM33" s="32">
        <v>3565.7357833760375</v>
      </c>
      <c r="AN33" s="32">
        <v>3568.3743994662727</v>
      </c>
      <c r="AO33" s="32">
        <v>3486.2964314649889</v>
      </c>
      <c r="AP33" s="32">
        <v>3428.1804260573535</v>
      </c>
      <c r="AQ33" s="32">
        <v>3410.8167464232874</v>
      </c>
      <c r="AR33" s="32">
        <v>3421.4496478154888</v>
      </c>
      <c r="AS33" s="32">
        <v>3444.4759397987091</v>
      </c>
      <c r="AT33" s="32">
        <v>3463.490107896414</v>
      </c>
      <c r="AU33" s="32">
        <v>3475.7712078075865</v>
      </c>
      <c r="AV33" s="32">
        <v>3480.0364615840745</v>
      </c>
    </row>
    <row r="34" spans="1:48" x14ac:dyDescent="0.2">
      <c r="A34" s="1"/>
      <c r="B34" s="59" t="s">
        <v>127</v>
      </c>
      <c r="C34" s="57"/>
      <c r="D34" s="32">
        <v>534.53800000000001</v>
      </c>
      <c r="E34" s="32">
        <v>535.34199999999998</v>
      </c>
      <c r="F34" s="32">
        <v>484.03500000000003</v>
      </c>
      <c r="G34" s="32">
        <v>545.173</v>
      </c>
      <c r="H34" s="32">
        <v>566.93899999999996</v>
      </c>
      <c r="I34" s="32">
        <v>624.61199999999997</v>
      </c>
      <c r="J34" s="32">
        <v>825.78200000000004</v>
      </c>
      <c r="K34" s="32">
        <v>912.66</v>
      </c>
      <c r="L34" s="32">
        <v>704.89400000000001</v>
      </c>
      <c r="M34" s="32">
        <v>741.37800000000004</v>
      </c>
      <c r="N34" s="32">
        <v>773.62900000000002</v>
      </c>
      <c r="O34" s="32">
        <v>753.68100000000004</v>
      </c>
      <c r="P34" s="32">
        <v>699.13099999999997</v>
      </c>
      <c r="Q34" s="32">
        <v>777.86199999999997</v>
      </c>
      <c r="R34" s="32">
        <v>816.05700000000002</v>
      </c>
      <c r="S34" s="32">
        <v>837.18100000000004</v>
      </c>
      <c r="T34" s="32">
        <v>716.33100000000002</v>
      </c>
      <c r="U34" s="32">
        <v>711.6</v>
      </c>
      <c r="V34" s="32">
        <v>879.7</v>
      </c>
      <c r="W34" s="32">
        <v>906.98400000000004</v>
      </c>
      <c r="X34" s="32">
        <v>1141.5419999999999</v>
      </c>
      <c r="Y34" s="32">
        <v>1232.8879999999999</v>
      </c>
      <c r="Z34" s="32">
        <v>1745.66</v>
      </c>
      <c r="AA34" s="32">
        <v>1616.271</v>
      </c>
      <c r="AB34" s="32">
        <v>1511.451</v>
      </c>
      <c r="AC34" s="32">
        <v>1312.5550000000001</v>
      </c>
      <c r="AD34" s="32">
        <v>1451.3710000000001</v>
      </c>
      <c r="AE34" s="32">
        <v>943.08199999999999</v>
      </c>
      <c r="AF34" s="32">
        <v>959.55399999999997</v>
      </c>
      <c r="AG34" s="32">
        <v>749.45100000000002</v>
      </c>
      <c r="AH34" s="32">
        <v>977.92899999999997</v>
      </c>
      <c r="AI34" s="32">
        <v>1706.8389999999999</v>
      </c>
      <c r="AJ34" s="32">
        <v>1406.028</v>
      </c>
      <c r="AK34" s="32">
        <v>1178.4749999999999</v>
      </c>
      <c r="AL34" s="32">
        <v>1138.114</v>
      </c>
      <c r="AM34" s="32">
        <v>1109.3298859253975</v>
      </c>
      <c r="AN34" s="32">
        <v>1110.4232619190973</v>
      </c>
      <c r="AO34" s="32">
        <v>1110.2111695503263</v>
      </c>
      <c r="AP34" s="32">
        <v>1114.5747186179617</v>
      </c>
      <c r="AQ34" s="32">
        <v>1119.0350909061924</v>
      </c>
      <c r="AR34" s="32">
        <v>1125.848849954386</v>
      </c>
      <c r="AS34" s="32">
        <v>1133.9229047839885</v>
      </c>
      <c r="AT34" s="32">
        <v>1137.6428964460165</v>
      </c>
      <c r="AU34" s="32">
        <v>1139.2696404855092</v>
      </c>
      <c r="AV34" s="32">
        <v>1138.8625602922718</v>
      </c>
    </row>
    <row r="35" spans="1:48" x14ac:dyDescent="0.2">
      <c r="A35" s="1"/>
      <c r="B35" s="58" t="s">
        <v>128</v>
      </c>
      <c r="C35" s="57"/>
      <c r="D35" s="32">
        <v>0</v>
      </c>
      <c r="E35" s="32">
        <v>0</v>
      </c>
      <c r="F35" s="32">
        <v>0</v>
      </c>
      <c r="G35" s="32">
        <v>0</v>
      </c>
      <c r="H35" s="32">
        <v>0</v>
      </c>
      <c r="I35" s="32">
        <v>0</v>
      </c>
      <c r="J35" s="32">
        <v>0</v>
      </c>
      <c r="K35" s="32">
        <v>0</v>
      </c>
      <c r="L35" s="32">
        <v>0</v>
      </c>
      <c r="M35" s="32">
        <v>0</v>
      </c>
      <c r="N35" s="32">
        <v>0</v>
      </c>
      <c r="O35" s="32">
        <v>0</v>
      </c>
      <c r="P35" s="32">
        <v>0</v>
      </c>
      <c r="Q35" s="32">
        <v>0</v>
      </c>
      <c r="R35" s="32">
        <v>0</v>
      </c>
      <c r="S35" s="32">
        <v>0</v>
      </c>
      <c r="T35" s="32">
        <v>0</v>
      </c>
      <c r="U35" s="32">
        <v>0</v>
      </c>
      <c r="V35" s="32">
        <v>95.825999999999993</v>
      </c>
      <c r="W35" s="32">
        <v>98.798000000000002</v>
      </c>
      <c r="X35" s="32">
        <v>124.348</v>
      </c>
      <c r="Y35" s="32">
        <v>134.298</v>
      </c>
      <c r="Z35" s="32">
        <v>190.154</v>
      </c>
      <c r="AA35" s="32">
        <v>176.06</v>
      </c>
      <c r="AB35" s="32">
        <v>262.69600000000003</v>
      </c>
      <c r="AC35" s="32">
        <v>228.12799999999999</v>
      </c>
      <c r="AD35" s="32">
        <v>252.25399999999999</v>
      </c>
      <c r="AE35" s="32">
        <v>163.91200000000001</v>
      </c>
      <c r="AF35" s="32">
        <v>166.77500000000001</v>
      </c>
      <c r="AG35" s="32">
        <v>130.25800000000001</v>
      </c>
      <c r="AH35" s="32">
        <v>169.96799999999999</v>
      </c>
      <c r="AI35" s="32">
        <v>296.65600000000001</v>
      </c>
      <c r="AJ35" s="32">
        <v>244.374</v>
      </c>
      <c r="AK35" s="32">
        <v>204.82400000000001</v>
      </c>
      <c r="AL35" s="32">
        <v>197.809</v>
      </c>
      <c r="AM35" s="32">
        <v>192.80613715450468</v>
      </c>
      <c r="AN35" s="32">
        <v>196.04395879021516</v>
      </c>
      <c r="AO35" s="32">
        <v>198.11579759793071</v>
      </c>
      <c r="AP35" s="32">
        <v>200.35411562276843</v>
      </c>
      <c r="AQ35" s="32">
        <v>202.16775790672156</v>
      </c>
      <c r="AR35" s="32">
        <v>204.10142036254737</v>
      </c>
      <c r="AS35" s="32">
        <v>206.0544015044197</v>
      </c>
      <c r="AT35" s="32">
        <v>207.07211780433252</v>
      </c>
      <c r="AU35" s="32">
        <v>207.60723163844872</v>
      </c>
      <c r="AV35" s="32">
        <v>207.70032965707989</v>
      </c>
    </row>
    <row r="36" spans="1:48" x14ac:dyDescent="0.2">
      <c r="A36" s="1"/>
      <c r="B36" s="58" t="s">
        <v>129</v>
      </c>
      <c r="C36" s="57"/>
      <c r="D36" s="32">
        <v>489.57100000000003</v>
      </c>
      <c r="E36" s="32">
        <v>489.50099999999998</v>
      </c>
      <c r="F36" s="32">
        <v>439.767</v>
      </c>
      <c r="G36" s="32">
        <v>494.33199999999999</v>
      </c>
      <c r="H36" s="32">
        <v>512.75300000000004</v>
      </c>
      <c r="I36" s="32">
        <v>562.81200000000001</v>
      </c>
      <c r="J36" s="32">
        <v>740.48800000000006</v>
      </c>
      <c r="K36" s="32">
        <v>816.16800000000001</v>
      </c>
      <c r="L36" s="32">
        <v>637.75400000000002</v>
      </c>
      <c r="M36" s="32">
        <v>633.76800000000003</v>
      </c>
      <c r="N36" s="32">
        <v>691.78099999999995</v>
      </c>
      <c r="O36" s="32">
        <v>709.51700000000005</v>
      </c>
      <c r="P36" s="32">
        <v>620.59799999999996</v>
      </c>
      <c r="Q36" s="32">
        <v>660.38499999999999</v>
      </c>
      <c r="R36" s="32">
        <v>741.33500000000004</v>
      </c>
      <c r="S36" s="32">
        <v>738.19100000000003</v>
      </c>
      <c r="T36" s="32">
        <v>619.33100000000002</v>
      </c>
      <c r="U36" s="32">
        <v>613.58199999999999</v>
      </c>
      <c r="V36" s="32">
        <v>783.875</v>
      </c>
      <c r="W36" s="32">
        <v>808.18600000000004</v>
      </c>
      <c r="X36" s="32">
        <v>1017.194</v>
      </c>
      <c r="Y36" s="32">
        <v>1098.5899999999999</v>
      </c>
      <c r="Z36" s="32">
        <v>1555.5060000000001</v>
      </c>
      <c r="AA36" s="32">
        <v>1440.211</v>
      </c>
      <c r="AB36" s="32">
        <v>1248.7539999999999</v>
      </c>
      <c r="AC36" s="32">
        <v>1084.4280000000001</v>
      </c>
      <c r="AD36" s="32">
        <v>1199.117</v>
      </c>
      <c r="AE36" s="32">
        <v>779.17100000000005</v>
      </c>
      <c r="AF36" s="32">
        <v>792.78</v>
      </c>
      <c r="AG36" s="32">
        <v>619.19299999999998</v>
      </c>
      <c r="AH36" s="32">
        <v>807.96100000000001</v>
      </c>
      <c r="AI36" s="32">
        <v>1410.183</v>
      </c>
      <c r="AJ36" s="32">
        <v>1161.655</v>
      </c>
      <c r="AK36" s="32">
        <v>973.65099999999995</v>
      </c>
      <c r="AL36" s="32">
        <v>940.30499999999995</v>
      </c>
      <c r="AM36" s="32">
        <v>916.52374877089278</v>
      </c>
      <c r="AN36" s="32">
        <v>914.37930312888204</v>
      </c>
      <c r="AO36" s="32">
        <v>912.09537195239568</v>
      </c>
      <c r="AP36" s="32">
        <v>914.22060299519319</v>
      </c>
      <c r="AQ36" s="32">
        <v>916.86733299947093</v>
      </c>
      <c r="AR36" s="32">
        <v>921.74742959183868</v>
      </c>
      <c r="AS36" s="32">
        <v>927.86850327956893</v>
      </c>
      <c r="AT36" s="32">
        <v>930.570778641684</v>
      </c>
      <c r="AU36" s="32">
        <v>931.66240884706042</v>
      </c>
      <c r="AV36" s="32">
        <v>931.16223063519203</v>
      </c>
    </row>
    <row r="37" spans="1:48" x14ac:dyDescent="0.2">
      <c r="A37" s="1"/>
      <c r="B37" s="59" t="s">
        <v>130</v>
      </c>
      <c r="C37" s="57"/>
      <c r="D37" s="32">
        <v>370.70299999999997</v>
      </c>
      <c r="E37" s="32">
        <v>373.68099999999998</v>
      </c>
      <c r="F37" s="32">
        <v>450.22399999999999</v>
      </c>
      <c r="G37" s="32">
        <v>394.82799999999997</v>
      </c>
      <c r="H37" s="32">
        <v>407.774</v>
      </c>
      <c r="I37" s="32">
        <v>417.86200000000002</v>
      </c>
      <c r="J37" s="32">
        <v>420.59899999999999</v>
      </c>
      <c r="K37" s="32">
        <v>431.39299999999997</v>
      </c>
      <c r="L37" s="32">
        <v>423.90100000000001</v>
      </c>
      <c r="M37" s="32">
        <v>415.00700000000001</v>
      </c>
      <c r="N37" s="32">
        <v>419.75599999999997</v>
      </c>
      <c r="O37" s="32">
        <v>422.04</v>
      </c>
      <c r="P37" s="32">
        <v>424.48599999999999</v>
      </c>
      <c r="Q37" s="32">
        <v>386.62900000000002</v>
      </c>
      <c r="R37" s="32">
        <v>386.46100000000001</v>
      </c>
      <c r="S37" s="32">
        <v>499.69600000000003</v>
      </c>
      <c r="T37" s="32">
        <v>607.15</v>
      </c>
      <c r="U37" s="32">
        <v>673.33199999999999</v>
      </c>
      <c r="V37" s="32">
        <v>702.12099999999998</v>
      </c>
      <c r="W37" s="32">
        <v>741.69</v>
      </c>
      <c r="X37" s="32">
        <v>799.91499999999996</v>
      </c>
      <c r="Y37" s="32">
        <v>819.096</v>
      </c>
      <c r="Z37" s="32">
        <v>809.92100000000005</v>
      </c>
      <c r="AA37" s="32">
        <v>1117.2190000000001</v>
      </c>
      <c r="AB37" s="32">
        <v>1105.6780000000001</v>
      </c>
      <c r="AC37" s="32">
        <v>1248.7170000000001</v>
      </c>
      <c r="AD37" s="32">
        <v>1154.0309999999999</v>
      </c>
      <c r="AE37" s="32">
        <v>1336.62</v>
      </c>
      <c r="AF37" s="32">
        <v>1242.605</v>
      </c>
      <c r="AG37" s="32">
        <v>1434.5150000000001</v>
      </c>
      <c r="AH37" s="32">
        <v>1458.3879999999999</v>
      </c>
      <c r="AI37" s="32">
        <v>1270.6849999999999</v>
      </c>
      <c r="AJ37" s="32">
        <v>1334.354</v>
      </c>
      <c r="AK37" s="32">
        <v>1393.921</v>
      </c>
      <c r="AL37" s="32">
        <v>1471.3910000000001</v>
      </c>
      <c r="AM37" s="32">
        <v>1516.7083209971595</v>
      </c>
      <c r="AN37" s="32">
        <v>1509.6633548561413</v>
      </c>
      <c r="AO37" s="32">
        <v>1469.602538283433</v>
      </c>
      <c r="AP37" s="32">
        <v>1443.3180923802126</v>
      </c>
      <c r="AQ37" s="32">
        <v>1439.244688505996</v>
      </c>
      <c r="AR37" s="32">
        <v>1447.4819662321433</v>
      </c>
      <c r="AS37" s="32">
        <v>1455.6378651434836</v>
      </c>
      <c r="AT37" s="32">
        <v>1458.9501743833146</v>
      </c>
      <c r="AU37" s="32">
        <v>1461.8104086544226</v>
      </c>
      <c r="AV37" s="32">
        <v>1463.731060397585</v>
      </c>
    </row>
    <row r="38" spans="1:48" x14ac:dyDescent="0.2">
      <c r="A38" s="1"/>
      <c r="B38" s="59" t="s">
        <v>131</v>
      </c>
      <c r="C38" s="57"/>
      <c r="D38" s="32">
        <v>628.125</v>
      </c>
      <c r="E38" s="32">
        <v>625.26599999999996</v>
      </c>
      <c r="F38" s="32">
        <v>620.5</v>
      </c>
      <c r="G38" s="32">
        <v>599.80499999999995</v>
      </c>
      <c r="H38" s="32">
        <v>612.41999999999996</v>
      </c>
      <c r="I38" s="32">
        <v>629.04100000000005</v>
      </c>
      <c r="J38" s="32">
        <v>633.80100000000004</v>
      </c>
      <c r="K38" s="32">
        <v>634.70699999999999</v>
      </c>
      <c r="L38" s="32">
        <v>643.31399999999996</v>
      </c>
      <c r="M38" s="32">
        <v>643.82399999999996</v>
      </c>
      <c r="N38" s="32">
        <v>641.53499999999997</v>
      </c>
      <c r="O38" s="32">
        <v>646.34100000000001</v>
      </c>
      <c r="P38" s="32">
        <v>654.15599999999995</v>
      </c>
      <c r="Q38" s="32">
        <v>661.572</v>
      </c>
      <c r="R38" s="32">
        <v>705.63900000000001</v>
      </c>
      <c r="S38" s="32">
        <v>754.51199999999994</v>
      </c>
      <c r="T38" s="32">
        <v>786.82600000000002</v>
      </c>
      <c r="U38" s="32">
        <v>795.577</v>
      </c>
      <c r="V38" s="32">
        <v>623.42600000000004</v>
      </c>
      <c r="W38" s="32">
        <v>616.25800000000004</v>
      </c>
      <c r="X38" s="32">
        <v>615.51099999999997</v>
      </c>
      <c r="Y38" s="32">
        <v>653.73299999999995</v>
      </c>
      <c r="Z38" s="32">
        <v>1574.0229999999999</v>
      </c>
      <c r="AA38" s="32">
        <v>1749.5719999999999</v>
      </c>
      <c r="AB38" s="32">
        <v>2340.0430000000001</v>
      </c>
      <c r="AC38" s="32">
        <v>1929.1590000000001</v>
      </c>
      <c r="AD38" s="32">
        <v>2065.8420000000001</v>
      </c>
      <c r="AE38" s="32">
        <v>1618.114</v>
      </c>
      <c r="AF38" s="32">
        <v>1325.0170000000001</v>
      </c>
      <c r="AG38" s="32">
        <v>1273.059</v>
      </c>
      <c r="AH38" s="32">
        <v>1311.877</v>
      </c>
      <c r="AI38" s="32">
        <v>1115.347</v>
      </c>
      <c r="AJ38" s="32">
        <v>1428.877</v>
      </c>
      <c r="AK38" s="32">
        <v>1458.318</v>
      </c>
      <c r="AL38" s="32">
        <v>1021.155</v>
      </c>
      <c r="AM38" s="32">
        <v>939.69757645348045</v>
      </c>
      <c r="AN38" s="32">
        <v>948.28778269103418</v>
      </c>
      <c r="AO38" s="32">
        <v>906.48272363122919</v>
      </c>
      <c r="AP38" s="32">
        <v>870.28761505917896</v>
      </c>
      <c r="AQ38" s="32">
        <v>852.53696701109902</v>
      </c>
      <c r="AR38" s="32">
        <v>848.1188316289597</v>
      </c>
      <c r="AS38" s="32">
        <v>854.91516987123691</v>
      </c>
      <c r="AT38" s="32">
        <v>866.89703706708292</v>
      </c>
      <c r="AU38" s="32">
        <v>874.69115866765469</v>
      </c>
      <c r="AV38" s="32">
        <v>877.4428408942174</v>
      </c>
    </row>
    <row r="39" spans="1:48" x14ac:dyDescent="0.2">
      <c r="A39" s="1"/>
      <c r="B39" s="59"/>
      <c r="C39" s="57"/>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1:48" x14ac:dyDescent="0.2">
      <c r="A40" s="1"/>
      <c r="B40" s="54" t="s">
        <v>4</v>
      </c>
      <c r="C40" s="55"/>
      <c r="D40" s="32">
        <v>7899.5810000000001</v>
      </c>
      <c r="E40" s="32">
        <v>7594.3519999999999</v>
      </c>
      <c r="F40" s="32">
        <v>7418.0749999999998</v>
      </c>
      <c r="G40" s="32">
        <v>7794.9260000000004</v>
      </c>
      <c r="H40" s="32">
        <v>7672.3869999999997</v>
      </c>
      <c r="I40" s="32">
        <v>7923.5420000000004</v>
      </c>
      <c r="J40" s="32">
        <v>8155.43</v>
      </c>
      <c r="K40" s="32">
        <v>8938.2150000000001</v>
      </c>
      <c r="L40" s="32">
        <v>8781.9639999999999</v>
      </c>
      <c r="M40" s="32">
        <v>8986.3670000000002</v>
      </c>
      <c r="N40" s="32">
        <v>9485.1049999999996</v>
      </c>
      <c r="O40" s="32">
        <v>9741.3469999999998</v>
      </c>
      <c r="P40" s="32">
        <v>9401.7309999999998</v>
      </c>
      <c r="Q40" s="32">
        <v>9992.4959999999992</v>
      </c>
      <c r="R40" s="32">
        <v>10509.008</v>
      </c>
      <c r="S40" s="32">
        <v>11352.762000000001</v>
      </c>
      <c r="T40" s="32">
        <v>12075.509</v>
      </c>
      <c r="U40" s="32">
        <v>13772.467000000001</v>
      </c>
      <c r="V40" s="32">
        <v>14791.334999999999</v>
      </c>
      <c r="W40" s="32">
        <v>14120.423000000001</v>
      </c>
      <c r="X40" s="32">
        <v>14271.867</v>
      </c>
      <c r="Y40" s="32">
        <v>16070.255999999999</v>
      </c>
      <c r="Z40" s="32">
        <v>20533.670999999998</v>
      </c>
      <c r="AA40" s="32">
        <v>19710.641</v>
      </c>
      <c r="AB40" s="32">
        <v>21348.723999999998</v>
      </c>
      <c r="AC40" s="32">
        <v>21010.537</v>
      </c>
      <c r="AD40" s="32">
        <v>19503.999</v>
      </c>
      <c r="AE40" s="32">
        <v>20502.917000000001</v>
      </c>
      <c r="AF40" s="32">
        <v>20572.424999999999</v>
      </c>
      <c r="AG40" s="32">
        <v>19385.665000000001</v>
      </c>
      <c r="AH40" s="32">
        <v>19044.962</v>
      </c>
      <c r="AI40" s="32">
        <v>22121.217000000001</v>
      </c>
      <c r="AJ40" s="32">
        <v>26019.742999999999</v>
      </c>
      <c r="AK40" s="32">
        <v>26611.322</v>
      </c>
      <c r="AL40" s="32">
        <v>28679.366999999998</v>
      </c>
      <c r="AM40" s="32">
        <v>30388.537631905332</v>
      </c>
      <c r="AN40" s="32">
        <v>30562.150786709502</v>
      </c>
      <c r="AO40" s="32">
        <v>30766.609260400353</v>
      </c>
      <c r="AP40" s="32">
        <v>30409.500237458684</v>
      </c>
      <c r="AQ40" s="32">
        <v>30079.767031018444</v>
      </c>
      <c r="AR40" s="32">
        <v>29837.975859198792</v>
      </c>
      <c r="AS40" s="32">
        <v>29722.209279777933</v>
      </c>
      <c r="AT40" s="32">
        <v>29681.57286285967</v>
      </c>
      <c r="AU40" s="32">
        <v>29677.617398086022</v>
      </c>
      <c r="AV40" s="32">
        <v>29705.285928993748</v>
      </c>
    </row>
    <row r="41" spans="1:48" x14ac:dyDescent="0.2">
      <c r="A41" s="1"/>
      <c r="B41" s="54"/>
      <c r="C41" s="55"/>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x14ac:dyDescent="0.2">
      <c r="A42" s="1"/>
      <c r="B42" s="54" t="s">
        <v>132</v>
      </c>
      <c r="C42" s="55"/>
      <c r="D42" s="32">
        <v>632.33199999999999</v>
      </c>
      <c r="E42" s="32">
        <v>631.00700000000006</v>
      </c>
      <c r="F42" s="32">
        <v>615.03399999999976</v>
      </c>
      <c r="G42" s="32">
        <v>587.17200000000048</v>
      </c>
      <c r="H42" s="32">
        <v>609.15699999999993</v>
      </c>
      <c r="I42" s="32">
        <v>623.46000000000026</v>
      </c>
      <c r="J42" s="32">
        <v>649.60899999999947</v>
      </c>
      <c r="K42" s="32">
        <v>650.24099999999999</v>
      </c>
      <c r="L42" s="32">
        <v>649.6560000000004</v>
      </c>
      <c r="M42" s="32">
        <v>616.00300000000016</v>
      </c>
      <c r="N42" s="32">
        <v>638.96399999999994</v>
      </c>
      <c r="O42" s="32">
        <v>643.32099999999991</v>
      </c>
      <c r="P42" s="32">
        <v>651.25599999999963</v>
      </c>
      <c r="Q42" s="32">
        <v>687.51999999999941</v>
      </c>
      <c r="R42" s="32">
        <v>711.83699999999965</v>
      </c>
      <c r="S42" s="32">
        <v>841.14099999999962</v>
      </c>
      <c r="T42" s="32">
        <v>827.30400000000031</v>
      </c>
      <c r="U42" s="32">
        <v>818.1150000000008</v>
      </c>
      <c r="V42" s="32">
        <v>690.94200000000046</v>
      </c>
      <c r="W42" s="32">
        <v>694.57300000000066</v>
      </c>
      <c r="X42" s="32">
        <v>670.04399999999953</v>
      </c>
      <c r="Y42" s="32">
        <v>711.37499999999898</v>
      </c>
      <c r="Z42" s="32">
        <v>1438.06</v>
      </c>
      <c r="AA42" s="32">
        <v>1607.1999999999996</v>
      </c>
      <c r="AB42" s="32">
        <v>2239.4920000000011</v>
      </c>
      <c r="AC42" s="32">
        <v>1887.1280000000002</v>
      </c>
      <c r="AD42" s="32">
        <v>1971.196999999999</v>
      </c>
      <c r="AE42" s="32">
        <v>1578.7710000000002</v>
      </c>
      <c r="AF42" s="32">
        <v>1340.7739999999985</v>
      </c>
      <c r="AG42" s="32">
        <v>1260.5159999999994</v>
      </c>
      <c r="AH42" s="32">
        <v>1289.1740000000004</v>
      </c>
      <c r="AI42" s="32">
        <v>1113.1739999999995</v>
      </c>
      <c r="AJ42" s="32">
        <v>1455.9069999999995</v>
      </c>
      <c r="AK42" s="32">
        <v>1472.2749999999994</v>
      </c>
      <c r="AL42" s="32">
        <v>1104.0570000000012</v>
      </c>
      <c r="AM42" s="32">
        <v>1031.6842836498188</v>
      </c>
      <c r="AN42" s="32">
        <v>1042.363515017978</v>
      </c>
      <c r="AO42" s="32">
        <v>1009.6809843540054</v>
      </c>
      <c r="AP42" s="32">
        <v>982.15099081509834</v>
      </c>
      <c r="AQ42" s="32">
        <v>970.47339630548936</v>
      </c>
      <c r="AR42" s="32">
        <v>970.44630760525979</v>
      </c>
      <c r="AS42" s="32">
        <v>980.60763922926867</v>
      </c>
      <c r="AT42" s="32">
        <v>995.7822183633773</v>
      </c>
      <c r="AU42" s="32">
        <v>1007.762201830086</v>
      </c>
      <c r="AV42" s="32">
        <v>1015.7293329402769</v>
      </c>
    </row>
    <row r="43" spans="1:48" x14ac:dyDescent="0.2">
      <c r="A43" s="1"/>
      <c r="B43" s="59" t="s">
        <v>122</v>
      </c>
      <c r="C43" s="57"/>
      <c r="D43" s="32">
        <v>10.133999999999986</v>
      </c>
      <c r="E43" s="32">
        <v>10.180999999999983</v>
      </c>
      <c r="F43" s="32">
        <v>11.598000000000013</v>
      </c>
      <c r="G43" s="32">
        <v>11.888000000000005</v>
      </c>
      <c r="H43" s="32">
        <v>13.695999999999998</v>
      </c>
      <c r="I43" s="32">
        <v>17.067000000000007</v>
      </c>
      <c r="J43" s="32">
        <v>30.623000000000019</v>
      </c>
      <c r="K43" s="32">
        <v>25.781000000000006</v>
      </c>
      <c r="L43" s="32">
        <v>27.034999999999968</v>
      </c>
      <c r="M43" s="32">
        <v>27.103000000000009</v>
      </c>
      <c r="N43" s="32">
        <v>29.908000000000015</v>
      </c>
      <c r="O43" s="32">
        <v>35.56800000000004</v>
      </c>
      <c r="P43" s="32">
        <v>19.620999999999981</v>
      </c>
      <c r="Q43" s="32">
        <v>24.571000000000026</v>
      </c>
      <c r="R43" s="32">
        <v>19.215000000000032</v>
      </c>
      <c r="S43" s="32">
        <v>96.951999999999998</v>
      </c>
      <c r="T43" s="32">
        <v>35.31</v>
      </c>
      <c r="U43" s="32">
        <v>10.716999999999985</v>
      </c>
      <c r="V43" s="32">
        <v>21.349000000000046</v>
      </c>
      <c r="W43" s="32">
        <v>40.149999999999977</v>
      </c>
      <c r="X43" s="32">
        <v>16.70799999999997</v>
      </c>
      <c r="Y43" s="32">
        <v>28.94500000000005</v>
      </c>
      <c r="Z43" s="32">
        <v>16.235000000000014</v>
      </c>
      <c r="AA43" s="32">
        <v>16.479000000000042</v>
      </c>
      <c r="AB43" s="32">
        <v>23.894999999999982</v>
      </c>
      <c r="AC43" s="32">
        <v>30.639999999999986</v>
      </c>
      <c r="AD43" s="32">
        <v>14.628000000000043</v>
      </c>
      <c r="AE43" s="32">
        <v>12.201000000000022</v>
      </c>
      <c r="AF43" s="32">
        <v>22.408000000000015</v>
      </c>
      <c r="AG43" s="32">
        <v>8.3139999999999645</v>
      </c>
      <c r="AH43" s="32">
        <v>18.144000000000005</v>
      </c>
      <c r="AI43" s="32">
        <v>6.5720000000000027</v>
      </c>
      <c r="AJ43" s="32">
        <v>34.76400000000001</v>
      </c>
      <c r="AK43" s="32">
        <v>41.312000000000012</v>
      </c>
      <c r="AL43" s="32">
        <v>59.38900000000001</v>
      </c>
      <c r="AM43" s="32">
        <v>61.710629336328822</v>
      </c>
      <c r="AN43" s="32">
        <v>63.953617875064623</v>
      </c>
      <c r="AO43" s="32">
        <v>65.65091737806604</v>
      </c>
      <c r="AP43" s="32">
        <v>66.933303739872642</v>
      </c>
      <c r="AQ43" s="32">
        <v>67.614594948452705</v>
      </c>
      <c r="AR43" s="32">
        <v>67.894296041591801</v>
      </c>
      <c r="AS43" s="32">
        <v>68.099882186067859</v>
      </c>
      <c r="AT43" s="32">
        <v>68.299267039003595</v>
      </c>
      <c r="AU43" s="32">
        <v>68.468873532024702</v>
      </c>
      <c r="AV43" s="32">
        <v>68.615240939093681</v>
      </c>
    </row>
    <row r="44" spans="1:48" x14ac:dyDescent="0.2">
      <c r="A44" s="1"/>
      <c r="B44" s="59" t="s">
        <v>133</v>
      </c>
      <c r="C44" s="57"/>
      <c r="D44" s="32">
        <v>524.75800000000004</v>
      </c>
      <c r="E44" s="32">
        <v>519.274</v>
      </c>
      <c r="F44" s="32">
        <v>505.77800000000008</v>
      </c>
      <c r="G44" s="32">
        <v>484.14099999999996</v>
      </c>
      <c r="H44" s="32">
        <v>488.06600000000003</v>
      </c>
      <c r="I44" s="32">
        <v>494.87400000000002</v>
      </c>
      <c r="J44" s="32">
        <v>494.90000000000009</v>
      </c>
      <c r="K44" s="32">
        <v>491.67600000000004</v>
      </c>
      <c r="L44" s="32">
        <v>492.37500000000011</v>
      </c>
      <c r="M44" s="32">
        <v>463.24800000000005</v>
      </c>
      <c r="N44" s="32">
        <v>472.65399999999988</v>
      </c>
      <c r="O44" s="32">
        <v>467.77200000000005</v>
      </c>
      <c r="P44" s="32">
        <v>491.46600000000001</v>
      </c>
      <c r="Q44" s="32">
        <v>495.31100000000004</v>
      </c>
      <c r="R44" s="32">
        <v>526.12400000000002</v>
      </c>
      <c r="S44" s="32">
        <v>559.65</v>
      </c>
      <c r="T44" s="32">
        <v>573.96299999999997</v>
      </c>
      <c r="U44" s="32">
        <v>575.81200000000001</v>
      </c>
      <c r="V44" s="32">
        <v>519.80300000000011</v>
      </c>
      <c r="W44" s="32">
        <v>517.07700000000011</v>
      </c>
      <c r="X44" s="32">
        <v>509.50599999999997</v>
      </c>
      <c r="Y44" s="32">
        <v>543.81999999999994</v>
      </c>
      <c r="Z44" s="32">
        <v>1304.229</v>
      </c>
      <c r="AA44" s="32">
        <v>1448.7830000000001</v>
      </c>
      <c r="AB44" s="32">
        <v>2049.7240000000002</v>
      </c>
      <c r="AC44" s="32">
        <v>1701.1420000000001</v>
      </c>
      <c r="AD44" s="32">
        <v>1817.9150000000002</v>
      </c>
      <c r="AE44" s="32">
        <v>1430.241</v>
      </c>
      <c r="AF44" s="32">
        <v>1176.4389999999999</v>
      </c>
      <c r="AG44" s="32">
        <v>1126.3340000000003</v>
      </c>
      <c r="AH44" s="32">
        <v>1159.5909999999999</v>
      </c>
      <c r="AI44" s="32">
        <v>994.13499999999976</v>
      </c>
      <c r="AJ44" s="32">
        <v>1273.9389999999999</v>
      </c>
      <c r="AK44" s="32">
        <v>1297.454</v>
      </c>
      <c r="AL44" s="32">
        <v>922.76900000000001</v>
      </c>
      <c r="AM44" s="32">
        <v>849.33992563633399</v>
      </c>
      <c r="AN44" s="32">
        <v>856.80148411795619</v>
      </c>
      <c r="AO44" s="32">
        <v>820.48909715351522</v>
      </c>
      <c r="AP44" s="32">
        <v>789.04958197885662</v>
      </c>
      <c r="AQ44" s="32">
        <v>773.63115140399782</v>
      </c>
      <c r="AR44" s="32">
        <v>769.79350483045698</v>
      </c>
      <c r="AS44" s="32">
        <v>775.69688757276458</v>
      </c>
      <c r="AT44" s="32">
        <v>786.10448435548108</v>
      </c>
      <c r="AU44" s="32">
        <v>792.87455395885092</v>
      </c>
      <c r="AV44" s="32">
        <v>795.26469888535792</v>
      </c>
    </row>
    <row r="45" spans="1:48" x14ac:dyDescent="0.2">
      <c r="A45" s="1"/>
      <c r="B45" s="59" t="s">
        <v>134</v>
      </c>
      <c r="C45" s="57"/>
      <c r="D45" s="32">
        <v>97.439999999999941</v>
      </c>
      <c r="E45" s="32">
        <v>101.55200000000013</v>
      </c>
      <c r="F45" s="32">
        <v>97.657999999999674</v>
      </c>
      <c r="G45" s="32">
        <v>91.143000000000484</v>
      </c>
      <c r="H45" s="32">
        <v>107.39499999999981</v>
      </c>
      <c r="I45" s="32">
        <v>111.51900000000023</v>
      </c>
      <c r="J45" s="32">
        <v>124.08599999999939</v>
      </c>
      <c r="K45" s="32">
        <v>132.78399999999982</v>
      </c>
      <c r="L45" s="32">
        <v>130.24600000000038</v>
      </c>
      <c r="M45" s="32">
        <v>125.65200000000004</v>
      </c>
      <c r="N45" s="32">
        <v>136.40199999999999</v>
      </c>
      <c r="O45" s="32">
        <v>139.98099999999982</v>
      </c>
      <c r="P45" s="32">
        <v>140.16899999999964</v>
      </c>
      <c r="Q45" s="32">
        <v>167.63799999999935</v>
      </c>
      <c r="R45" s="32">
        <v>166.49799999999959</v>
      </c>
      <c r="S45" s="32">
        <v>184.5389999999997</v>
      </c>
      <c r="T45" s="32">
        <v>218.0310000000004</v>
      </c>
      <c r="U45" s="32">
        <v>231.58600000000081</v>
      </c>
      <c r="V45" s="32">
        <v>149.7900000000003</v>
      </c>
      <c r="W45" s="32">
        <v>137.34600000000057</v>
      </c>
      <c r="X45" s="32">
        <v>143.82999999999959</v>
      </c>
      <c r="Y45" s="32">
        <v>138.60999999999899</v>
      </c>
      <c r="Z45" s="32">
        <v>117.59600000000012</v>
      </c>
      <c r="AA45" s="32">
        <v>141.93799999999942</v>
      </c>
      <c r="AB45" s="32">
        <v>165.87300000000084</v>
      </c>
      <c r="AC45" s="32">
        <v>155.34600000000012</v>
      </c>
      <c r="AD45" s="32">
        <v>138.65399999999886</v>
      </c>
      <c r="AE45" s="32">
        <v>136.32900000000018</v>
      </c>
      <c r="AF45" s="32">
        <v>141.92699999999877</v>
      </c>
      <c r="AG45" s="32">
        <v>125.86799999999926</v>
      </c>
      <c r="AH45" s="32">
        <v>111.43900000000053</v>
      </c>
      <c r="AI45" s="32">
        <v>112.46699999999987</v>
      </c>
      <c r="AJ45" s="32">
        <v>147.2039999999995</v>
      </c>
      <c r="AK45" s="32">
        <v>133.50899999999933</v>
      </c>
      <c r="AL45" s="32">
        <v>121.89900000000125</v>
      </c>
      <c r="AM45" s="32">
        <v>120.63372867715603</v>
      </c>
      <c r="AN45" s="32">
        <v>121.60841302495717</v>
      </c>
      <c r="AO45" s="32">
        <v>123.54096982242413</v>
      </c>
      <c r="AP45" s="32">
        <v>126.16810509636909</v>
      </c>
      <c r="AQ45" s="32">
        <v>129.22764995303888</v>
      </c>
      <c r="AR45" s="32">
        <v>132.75850673321099</v>
      </c>
      <c r="AS45" s="32">
        <v>136.8108694704363</v>
      </c>
      <c r="AT45" s="32">
        <v>141.37846696889264</v>
      </c>
      <c r="AU45" s="32">
        <v>146.41877433921039</v>
      </c>
      <c r="AV45" s="32">
        <v>151.84939311582522</v>
      </c>
    </row>
    <row r="46" spans="1:48" x14ac:dyDescent="0.2">
      <c r="A46" s="1"/>
      <c r="B46" s="54"/>
      <c r="C46" s="55"/>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x14ac:dyDescent="0.2">
      <c r="A47" s="1"/>
      <c r="B47" s="61" t="s">
        <v>135</v>
      </c>
      <c r="C47" s="62"/>
      <c r="D47" s="32">
        <v>7267.2489999999998</v>
      </c>
      <c r="E47" s="32">
        <v>6963.3450000000003</v>
      </c>
      <c r="F47" s="32">
        <v>6803.0410000000002</v>
      </c>
      <c r="G47" s="32">
        <v>7207.7539999999999</v>
      </c>
      <c r="H47" s="32">
        <v>7063.23</v>
      </c>
      <c r="I47" s="32">
        <v>7300.0820000000003</v>
      </c>
      <c r="J47" s="32">
        <v>7505.8209999999999</v>
      </c>
      <c r="K47" s="32">
        <v>8287.9740000000002</v>
      </c>
      <c r="L47" s="32">
        <v>8132.308</v>
      </c>
      <c r="M47" s="32">
        <v>8370.3639999999996</v>
      </c>
      <c r="N47" s="32">
        <v>8846.1409999999996</v>
      </c>
      <c r="O47" s="32">
        <v>9098.0259999999998</v>
      </c>
      <c r="P47" s="32">
        <v>8750.4750000000004</v>
      </c>
      <c r="Q47" s="32">
        <v>9304.9760000000006</v>
      </c>
      <c r="R47" s="32">
        <v>9797.1710000000003</v>
      </c>
      <c r="S47" s="32">
        <v>10511.620999999999</v>
      </c>
      <c r="T47" s="32">
        <v>11248.205</v>
      </c>
      <c r="U47" s="32">
        <v>12954.352000000001</v>
      </c>
      <c r="V47" s="32">
        <v>14100.393</v>
      </c>
      <c r="W47" s="32">
        <v>13425.85</v>
      </c>
      <c r="X47" s="32">
        <v>13601.822</v>
      </c>
      <c r="Y47" s="32">
        <v>15358.880999999999</v>
      </c>
      <c r="Z47" s="32">
        <v>19095.611000000001</v>
      </c>
      <c r="AA47" s="32">
        <v>18103.440999999999</v>
      </c>
      <c r="AB47" s="32">
        <v>19109.232</v>
      </c>
      <c r="AC47" s="32">
        <v>19123.409</v>
      </c>
      <c r="AD47" s="32">
        <v>17532.802</v>
      </c>
      <c r="AE47" s="32">
        <v>18924.146000000001</v>
      </c>
      <c r="AF47" s="32">
        <v>19231.651000000002</v>
      </c>
      <c r="AG47" s="32">
        <v>18125.149000000001</v>
      </c>
      <c r="AH47" s="32">
        <v>17755.788</v>
      </c>
      <c r="AI47" s="32">
        <v>21008.044000000002</v>
      </c>
      <c r="AJ47" s="32">
        <v>24563.834999999999</v>
      </c>
      <c r="AK47" s="32">
        <v>25139.048999999999</v>
      </c>
      <c r="AL47" s="32">
        <v>27575.31</v>
      </c>
      <c r="AM47" s="32">
        <v>29356.853348255514</v>
      </c>
      <c r="AN47" s="32">
        <v>29519.787271691523</v>
      </c>
      <c r="AO47" s="32">
        <v>29756.928276046347</v>
      </c>
      <c r="AP47" s="32">
        <v>29427.349246643586</v>
      </c>
      <c r="AQ47" s="32">
        <v>29109.293634712954</v>
      </c>
      <c r="AR47" s="32">
        <v>28867.529551593532</v>
      </c>
      <c r="AS47" s="32">
        <v>28741.601640548666</v>
      </c>
      <c r="AT47" s="32">
        <v>28685.79064449629</v>
      </c>
      <c r="AU47" s="32">
        <v>28669.855196255936</v>
      </c>
      <c r="AV47" s="32">
        <v>28689.55659605347</v>
      </c>
    </row>
    <row r="48" spans="1:48" ht="16" thickBot="1" x14ac:dyDescent="0.25">
      <c r="A48" s="1"/>
      <c r="B48" s="27"/>
      <c r="C48" s="29"/>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row>
    <row r="49" spans="1:48" x14ac:dyDescent="0.2">
      <c r="A49" s="1"/>
      <c r="B49" s="1"/>
      <c r="C49" s="2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1" spans="1:48" x14ac:dyDescent="0.2">
      <c r="AJ51" s="63"/>
    </row>
  </sheetData>
  <sheetProtection sheet="1" objects="1" scenarios="1"/>
  <hyperlinks>
    <hyperlink ref="A1" location="TOC!A1" display="TOC" xr:uid="{0C68ABD7-F36B-4CDE-887F-75FD0191481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90F0C-A9BB-4D8A-BE02-68A30948AB1B}">
  <dimension ref="A1:AV30"/>
  <sheetViews>
    <sheetView zoomScale="99" zoomScaleNormal="99" workbookViewId="0">
      <pane xSplit="3" ySplit="2" topLeftCell="AJ3" activePane="bottomRight" state="frozen"/>
      <selection activeCell="AT1" sqref="AT1:AU2"/>
      <selection pane="topRight" activeCell="AT1" sqref="AT1:AU2"/>
      <selection pane="bottomLeft" activeCell="AT1" sqref="AT1:AU2"/>
      <selection pane="bottomRight" activeCell="A3" sqref="A3"/>
    </sheetView>
  </sheetViews>
  <sheetFormatPr baseColWidth="10" defaultColWidth="8.6640625" defaultRowHeight="15" x14ac:dyDescent="0.2"/>
  <cols>
    <col min="1" max="1" width="8.6640625" style="2"/>
    <col min="2" max="2" width="52.1640625" style="2" customWidth="1"/>
    <col min="3" max="3" width="16" style="2" bestFit="1" customWidth="1"/>
    <col min="4" max="35" width="11.5" style="2" customWidth="1"/>
    <col min="36" max="48" width="10.5" style="2" bestFit="1" customWidth="1"/>
    <col min="49" max="16384" width="8.6640625" style="2"/>
  </cols>
  <sheetData>
    <row r="1" spans="1:48" x14ac:dyDescent="0.2">
      <c r="A1" s="68" t="s">
        <v>6</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row>
    <row r="2" spans="1:48" x14ac:dyDescent="0.2">
      <c r="B2" s="15" t="str">
        <f>+TOC!A90&amp;" Farm Income Statistics"</f>
        <v>Nebraska Farm Income Statistics</v>
      </c>
      <c r="C2" s="16"/>
      <c r="D2" s="15">
        <v>1990</v>
      </c>
      <c r="E2" s="15">
        <v>1991</v>
      </c>
      <c r="F2" s="15">
        <v>1992</v>
      </c>
      <c r="G2" s="15">
        <v>1993</v>
      </c>
      <c r="H2" s="15">
        <v>1994</v>
      </c>
      <c r="I2" s="15">
        <v>1995</v>
      </c>
      <c r="J2" s="15">
        <v>1996</v>
      </c>
      <c r="K2" s="15">
        <v>1997</v>
      </c>
      <c r="L2" s="15">
        <v>1998</v>
      </c>
      <c r="M2" s="15">
        <v>1999</v>
      </c>
      <c r="N2" s="15">
        <v>2000</v>
      </c>
      <c r="O2" s="15">
        <v>2001</v>
      </c>
      <c r="P2" s="15">
        <v>2002</v>
      </c>
      <c r="Q2" s="15">
        <v>2003</v>
      </c>
      <c r="R2" s="15">
        <v>2004</v>
      </c>
      <c r="S2" s="15">
        <v>2005</v>
      </c>
      <c r="T2" s="15">
        <v>2006</v>
      </c>
      <c r="U2" s="15">
        <v>2007</v>
      </c>
      <c r="V2" s="15">
        <v>2008</v>
      </c>
      <c r="W2" s="15">
        <v>2009</v>
      </c>
      <c r="X2" s="15">
        <v>2010</v>
      </c>
      <c r="Y2" s="15">
        <v>2011</v>
      </c>
      <c r="Z2" s="15">
        <v>2012</v>
      </c>
      <c r="AA2" s="15">
        <v>2013</v>
      </c>
      <c r="AB2" s="15">
        <v>2014</v>
      </c>
      <c r="AC2" s="15">
        <v>2015</v>
      </c>
      <c r="AD2" s="15">
        <v>2016</v>
      </c>
      <c r="AE2" s="15">
        <v>2017</v>
      </c>
      <c r="AF2" s="15">
        <v>2018</v>
      </c>
      <c r="AG2" s="15">
        <v>2019</v>
      </c>
      <c r="AH2" s="15">
        <v>2020</v>
      </c>
      <c r="AI2" s="15">
        <v>2021</v>
      </c>
      <c r="AJ2" s="15">
        <v>2022</v>
      </c>
      <c r="AK2" s="15">
        <v>2023</v>
      </c>
      <c r="AL2" s="15">
        <v>2024</v>
      </c>
      <c r="AM2" s="15">
        <v>2025</v>
      </c>
      <c r="AN2" s="15">
        <v>2026</v>
      </c>
      <c r="AO2" s="15">
        <v>2027</v>
      </c>
      <c r="AP2" s="15">
        <v>2028</v>
      </c>
      <c r="AQ2" s="15">
        <v>2029</v>
      </c>
      <c r="AR2" s="15">
        <v>2030</v>
      </c>
      <c r="AS2" s="15">
        <v>2031</v>
      </c>
      <c r="AT2" s="15">
        <v>2032</v>
      </c>
      <c r="AU2" s="15">
        <v>2033</v>
      </c>
      <c r="AV2" s="15">
        <v>2034</v>
      </c>
    </row>
    <row r="3" spans="1:48" ht="16" thickBot="1" x14ac:dyDescent="0.25">
      <c r="A3" s="1"/>
      <c r="B3" s="19"/>
      <c r="C3" s="20"/>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row>
    <row r="4" spans="1:48" x14ac:dyDescent="0.2">
      <c r="A4" s="1"/>
      <c r="B4" s="30" t="s">
        <v>77</v>
      </c>
      <c r="C4" s="3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x14ac:dyDescent="0.2">
      <c r="A5" s="1"/>
      <c r="B5" s="59" t="s">
        <v>136</v>
      </c>
      <c r="C5" s="57"/>
      <c r="D5" s="32">
        <v>9089.7279999999992</v>
      </c>
      <c r="E5" s="32">
        <v>9384.223</v>
      </c>
      <c r="F5" s="32">
        <v>8987.5749999999989</v>
      </c>
      <c r="G5" s="32">
        <v>9218.9519999999993</v>
      </c>
      <c r="H5" s="32">
        <v>8858.3580000000002</v>
      </c>
      <c r="I5" s="32">
        <v>9401.8889999999992</v>
      </c>
      <c r="J5" s="32">
        <v>9688.2919999999995</v>
      </c>
      <c r="K5" s="32">
        <v>10282.42</v>
      </c>
      <c r="L5" s="32">
        <v>9623.9560000000001</v>
      </c>
      <c r="M5" s="32">
        <v>9003.1179999999986</v>
      </c>
      <c r="N5" s="32">
        <v>9552.8339999999989</v>
      </c>
      <c r="O5" s="32">
        <v>9892.3919999999998</v>
      </c>
      <c r="P5" s="32">
        <v>10072.056</v>
      </c>
      <c r="Q5" s="32">
        <v>11743.458000000001</v>
      </c>
      <c r="R5" s="32">
        <v>12181.357</v>
      </c>
      <c r="S5" s="32">
        <v>12367.620999999999</v>
      </c>
      <c r="T5" s="32">
        <v>13143.567999999999</v>
      </c>
      <c r="U5" s="32">
        <v>15652.231</v>
      </c>
      <c r="V5" s="32">
        <v>17349.023999999998</v>
      </c>
      <c r="W5" s="32">
        <v>16817.662</v>
      </c>
      <c r="X5" s="32">
        <v>17609.191999999999</v>
      </c>
      <c r="Y5" s="32">
        <v>23076.968999999997</v>
      </c>
      <c r="Z5" s="32">
        <v>26335.332999999999</v>
      </c>
      <c r="AA5" s="32">
        <v>24673.881000000001</v>
      </c>
      <c r="AB5" s="32">
        <v>25688.832999999999</v>
      </c>
      <c r="AC5" s="32">
        <v>24146.689000000002</v>
      </c>
      <c r="AD5" s="32">
        <v>22750.568000000003</v>
      </c>
      <c r="AE5" s="32">
        <v>21243.651999999998</v>
      </c>
      <c r="AF5" s="32">
        <v>22232.263999999999</v>
      </c>
      <c r="AG5" s="32">
        <v>22416.309999999998</v>
      </c>
      <c r="AH5" s="32">
        <v>22398.762000000002</v>
      </c>
      <c r="AI5" s="32">
        <v>27912.431</v>
      </c>
      <c r="AJ5" s="32">
        <v>34172.114999999998</v>
      </c>
      <c r="AK5" s="32">
        <v>33691.124000000003</v>
      </c>
      <c r="AL5" s="32">
        <v>34162.699999999997</v>
      </c>
      <c r="AM5" s="32">
        <v>36008.984397428081</v>
      </c>
      <c r="AN5" s="32">
        <v>37223.662201644845</v>
      </c>
      <c r="AO5" s="32">
        <v>38225.55470111459</v>
      </c>
      <c r="AP5" s="32">
        <v>37685.285684744682</v>
      </c>
      <c r="AQ5" s="32">
        <v>37226.411745862526</v>
      </c>
      <c r="AR5" s="32">
        <v>36886.056282437836</v>
      </c>
      <c r="AS5" s="32">
        <v>36648.8676993306</v>
      </c>
      <c r="AT5" s="32">
        <v>36409.441499342778</v>
      </c>
      <c r="AU5" s="32">
        <v>36245.169799566305</v>
      </c>
      <c r="AV5" s="32">
        <v>36114.701925505957</v>
      </c>
    </row>
    <row r="6" spans="1:48" x14ac:dyDescent="0.2">
      <c r="A6" s="1"/>
      <c r="B6" s="59" t="s">
        <v>137</v>
      </c>
      <c r="C6" s="57"/>
      <c r="D6" s="32">
        <v>2641.614</v>
      </c>
      <c r="E6" s="32">
        <v>3065.326</v>
      </c>
      <c r="F6" s="32">
        <v>3009.9279999999999</v>
      </c>
      <c r="G6" s="32">
        <v>3018.5740000000001</v>
      </c>
      <c r="H6" s="32">
        <v>3110.68</v>
      </c>
      <c r="I6" s="32">
        <v>3837.4580000000001</v>
      </c>
      <c r="J6" s="32">
        <v>3923.4470000000001</v>
      </c>
      <c r="K6" s="32">
        <v>4298.58</v>
      </c>
      <c r="L6" s="32">
        <v>3892.89</v>
      </c>
      <c r="M6" s="32">
        <v>2964.7170000000001</v>
      </c>
      <c r="N6" s="32">
        <v>3040.3150000000001</v>
      </c>
      <c r="O6" s="32">
        <v>3132.607</v>
      </c>
      <c r="P6" s="32">
        <v>3582.3020000000001</v>
      </c>
      <c r="Q6" s="32">
        <v>4076.9430000000002</v>
      </c>
      <c r="R6" s="32">
        <v>3916.902</v>
      </c>
      <c r="S6" s="32">
        <v>3954.962</v>
      </c>
      <c r="T6" s="32">
        <v>4562.3909999999996</v>
      </c>
      <c r="U6" s="32">
        <v>6459.1679999999997</v>
      </c>
      <c r="V6" s="32">
        <v>8224.5370000000003</v>
      </c>
      <c r="W6" s="32">
        <v>8889.3770000000004</v>
      </c>
      <c r="X6" s="32">
        <v>8675.634</v>
      </c>
      <c r="Y6" s="32">
        <v>12202.794</v>
      </c>
      <c r="Z6" s="32">
        <v>12919.119000000001</v>
      </c>
      <c r="AA6" s="32">
        <v>11367.846</v>
      </c>
      <c r="AB6" s="32">
        <v>10133.541999999999</v>
      </c>
      <c r="AC6" s="32">
        <v>9050.4590000000007</v>
      </c>
      <c r="AD6" s="32">
        <v>9409.3780000000006</v>
      </c>
      <c r="AE6" s="32">
        <v>8850.5709999999999</v>
      </c>
      <c r="AF6" s="32">
        <v>9340.82</v>
      </c>
      <c r="AG6" s="32">
        <v>9479.5669999999991</v>
      </c>
      <c r="AH6" s="32">
        <v>10321.938</v>
      </c>
      <c r="AI6" s="32">
        <v>13576.184999999999</v>
      </c>
      <c r="AJ6" s="32">
        <v>16036.285</v>
      </c>
      <c r="AK6" s="32">
        <v>13175.736000000001</v>
      </c>
      <c r="AL6" s="32">
        <v>11929.744000000001</v>
      </c>
      <c r="AM6" s="32">
        <v>11353.096081375657</v>
      </c>
      <c r="AN6" s="32">
        <v>11613.5919957405</v>
      </c>
      <c r="AO6" s="32">
        <v>12181.980436389791</v>
      </c>
      <c r="AP6" s="32">
        <v>12541.356937754288</v>
      </c>
      <c r="AQ6" s="32">
        <v>12576.411224831458</v>
      </c>
      <c r="AR6" s="32">
        <v>12576.431598117028</v>
      </c>
      <c r="AS6" s="32">
        <v>12636.658672161117</v>
      </c>
      <c r="AT6" s="32">
        <v>12781.024088238555</v>
      </c>
      <c r="AU6" s="32">
        <v>12955.961363390174</v>
      </c>
      <c r="AV6" s="32">
        <v>13088.089173190376</v>
      </c>
    </row>
    <row r="7" spans="1:48" x14ac:dyDescent="0.2">
      <c r="A7" s="1"/>
      <c r="B7" s="59" t="s">
        <v>138</v>
      </c>
      <c r="C7" s="57"/>
      <c r="D7" s="32">
        <v>6076.8919999999998</v>
      </c>
      <c r="E7" s="32">
        <v>5934.0330000000004</v>
      </c>
      <c r="F7" s="32">
        <v>5675.6769999999997</v>
      </c>
      <c r="G7" s="32">
        <v>5852.9690000000001</v>
      </c>
      <c r="H7" s="32">
        <v>5398.9380000000001</v>
      </c>
      <c r="I7" s="32">
        <v>5146.0680000000002</v>
      </c>
      <c r="J7" s="32">
        <v>5318.6850000000004</v>
      </c>
      <c r="K7" s="32">
        <v>5507.1909999999998</v>
      </c>
      <c r="L7" s="32">
        <v>5125.201</v>
      </c>
      <c r="M7" s="32">
        <v>5409.62</v>
      </c>
      <c r="N7" s="32">
        <v>5916.0290000000005</v>
      </c>
      <c r="O7" s="32">
        <v>6098.0339999999997</v>
      </c>
      <c r="P7" s="32">
        <v>5840.3339999999998</v>
      </c>
      <c r="Q7" s="32">
        <v>6870.5860000000002</v>
      </c>
      <c r="R7" s="32">
        <v>7340.2110000000002</v>
      </c>
      <c r="S7" s="32">
        <v>7638.4740000000002</v>
      </c>
      <c r="T7" s="32">
        <v>7792.3919999999998</v>
      </c>
      <c r="U7" s="32">
        <v>8460.3639999999996</v>
      </c>
      <c r="V7" s="32">
        <v>8303.866</v>
      </c>
      <c r="W7" s="32">
        <v>7285.701</v>
      </c>
      <c r="X7" s="32">
        <v>8342.41</v>
      </c>
      <c r="Y7" s="32">
        <v>10207.200000000001</v>
      </c>
      <c r="Z7" s="32">
        <v>11362.018</v>
      </c>
      <c r="AA7" s="32">
        <v>11770.57</v>
      </c>
      <c r="AB7" s="32">
        <v>14227.025</v>
      </c>
      <c r="AC7" s="32">
        <v>14046.134</v>
      </c>
      <c r="AD7" s="32">
        <v>12129.415000000001</v>
      </c>
      <c r="AE7" s="32">
        <v>11450.634</v>
      </c>
      <c r="AF7" s="32">
        <v>11986.52</v>
      </c>
      <c r="AG7" s="32">
        <v>11922.21</v>
      </c>
      <c r="AH7" s="32">
        <v>10987.714</v>
      </c>
      <c r="AI7" s="32">
        <v>13229.262000000001</v>
      </c>
      <c r="AJ7" s="32">
        <v>15973.404</v>
      </c>
      <c r="AK7" s="32">
        <v>18029.428</v>
      </c>
      <c r="AL7" s="32">
        <v>20040.489000000001</v>
      </c>
      <c r="AM7" s="32">
        <v>23264.648316593572</v>
      </c>
      <c r="AN7" s="32">
        <v>24306.405374726666</v>
      </c>
      <c r="AO7" s="32">
        <v>24819.94091407835</v>
      </c>
      <c r="AP7" s="32">
        <v>23882.404955654314</v>
      </c>
      <c r="AQ7" s="32">
        <v>23339.328906132898</v>
      </c>
      <c r="AR7" s="32">
        <v>22954.813567189522</v>
      </c>
      <c r="AS7" s="32">
        <v>22632.865227973904</v>
      </c>
      <c r="AT7" s="32">
        <v>22236.056330418171</v>
      </c>
      <c r="AU7" s="32">
        <v>21885.642626496508</v>
      </c>
      <c r="AV7" s="32">
        <v>21600.229742106058</v>
      </c>
    </row>
    <row r="8" spans="1:48" x14ac:dyDescent="0.2">
      <c r="A8" s="1"/>
      <c r="B8" s="59" t="s">
        <v>139</v>
      </c>
      <c r="C8" s="57"/>
      <c r="D8" s="32">
        <v>371.22199999999998</v>
      </c>
      <c r="E8" s="32">
        <v>384.86399999999998</v>
      </c>
      <c r="F8" s="32">
        <v>301.97000000000003</v>
      </c>
      <c r="G8" s="32">
        <v>347.40899999999999</v>
      </c>
      <c r="H8" s="32">
        <v>348.74</v>
      </c>
      <c r="I8" s="32">
        <v>418.363</v>
      </c>
      <c r="J8" s="32">
        <v>446.16</v>
      </c>
      <c r="K8" s="32">
        <v>476.649</v>
      </c>
      <c r="L8" s="32">
        <v>605.86500000000001</v>
      </c>
      <c r="M8" s="32">
        <v>628.78099999999995</v>
      </c>
      <c r="N8" s="32">
        <v>596.49</v>
      </c>
      <c r="O8" s="32">
        <v>661.75099999999998</v>
      </c>
      <c r="P8" s="32">
        <v>649.41999999999996</v>
      </c>
      <c r="Q8" s="32">
        <v>795.92899999999997</v>
      </c>
      <c r="R8" s="32">
        <v>924.24400000000003</v>
      </c>
      <c r="S8" s="32">
        <v>774.18499999999995</v>
      </c>
      <c r="T8" s="32">
        <v>788.78499999999997</v>
      </c>
      <c r="U8" s="32">
        <v>732.69899999999996</v>
      </c>
      <c r="V8" s="32">
        <v>820.62099999999998</v>
      </c>
      <c r="W8" s="32">
        <v>642.58399999999995</v>
      </c>
      <c r="X8" s="32">
        <v>591.14700000000005</v>
      </c>
      <c r="Y8" s="32">
        <v>666.97500000000002</v>
      </c>
      <c r="Z8" s="32">
        <v>2054.1959999999999</v>
      </c>
      <c r="AA8" s="32">
        <v>1535.4649999999999</v>
      </c>
      <c r="AB8" s="32">
        <v>1328.2660000000001</v>
      </c>
      <c r="AC8" s="32">
        <v>1050.096</v>
      </c>
      <c r="AD8" s="32">
        <v>1211.7750000000001</v>
      </c>
      <c r="AE8" s="32">
        <v>942.44600000000003</v>
      </c>
      <c r="AF8" s="32">
        <v>904.923</v>
      </c>
      <c r="AG8" s="32">
        <v>1014.532</v>
      </c>
      <c r="AH8" s="32">
        <v>1089.1110000000001</v>
      </c>
      <c r="AI8" s="32">
        <v>1106.9839999999999</v>
      </c>
      <c r="AJ8" s="32">
        <v>2162.4259999999999</v>
      </c>
      <c r="AK8" s="32">
        <v>2485.9589999999998</v>
      </c>
      <c r="AL8" s="32">
        <v>2192.4670000000001</v>
      </c>
      <c r="AM8" s="32">
        <v>1391.2399994588457</v>
      </c>
      <c r="AN8" s="32">
        <v>1303.6648311776798</v>
      </c>
      <c r="AO8" s="32">
        <v>1223.6333506464541</v>
      </c>
      <c r="AP8" s="32">
        <v>1261.523791336075</v>
      </c>
      <c r="AQ8" s="32">
        <v>1310.6716148981704</v>
      </c>
      <c r="AR8" s="32">
        <v>1354.8111171312844</v>
      </c>
      <c r="AS8" s="32">
        <v>1379.3437991955827</v>
      </c>
      <c r="AT8" s="32">
        <v>1392.3610806860509</v>
      </c>
      <c r="AU8" s="32">
        <v>1403.565809679624</v>
      </c>
      <c r="AV8" s="32">
        <v>1426.3830102095219</v>
      </c>
    </row>
    <row r="9" spans="1:48" x14ac:dyDescent="0.2">
      <c r="A9" s="1"/>
      <c r="B9" s="59"/>
      <c r="C9" s="57"/>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x14ac:dyDescent="0.2">
      <c r="A10" s="1"/>
      <c r="B10" s="59" t="s">
        <v>140</v>
      </c>
      <c r="C10" s="57"/>
      <c r="D10" s="32">
        <v>624.64599999999996</v>
      </c>
      <c r="E10" s="32">
        <v>490.65899999999999</v>
      </c>
      <c r="F10" s="32">
        <v>478.72899999999998</v>
      </c>
      <c r="G10" s="32">
        <v>806.27300000000002</v>
      </c>
      <c r="H10" s="32">
        <v>348.24599999999998</v>
      </c>
      <c r="I10" s="32">
        <v>507.30200000000002</v>
      </c>
      <c r="J10" s="32">
        <v>388.738</v>
      </c>
      <c r="K10" s="32">
        <v>454.54899999999998</v>
      </c>
      <c r="L10" s="32">
        <v>814.69</v>
      </c>
      <c r="M10" s="32">
        <v>1411.884</v>
      </c>
      <c r="N10" s="32">
        <v>1407.761</v>
      </c>
      <c r="O10" s="32">
        <v>1298.2049999999999</v>
      </c>
      <c r="P10" s="32">
        <v>539.279</v>
      </c>
      <c r="Q10" s="32">
        <v>725.86699999999996</v>
      </c>
      <c r="R10" s="32">
        <v>728.94100000000003</v>
      </c>
      <c r="S10" s="32">
        <v>1420.9849999999999</v>
      </c>
      <c r="T10" s="32">
        <v>812.14099999999996</v>
      </c>
      <c r="U10" s="32">
        <v>463.71800000000002</v>
      </c>
      <c r="V10" s="32">
        <v>518.495</v>
      </c>
      <c r="W10" s="32">
        <v>419.10500000000002</v>
      </c>
      <c r="X10" s="32">
        <v>509.38799999999998</v>
      </c>
      <c r="Y10" s="32">
        <v>470.34800000000001</v>
      </c>
      <c r="Z10" s="32">
        <v>480.334</v>
      </c>
      <c r="AA10" s="32">
        <v>599.73199999999997</v>
      </c>
      <c r="AB10" s="32">
        <v>697.63699999999994</v>
      </c>
      <c r="AC10" s="32">
        <v>795.19799999999998</v>
      </c>
      <c r="AD10" s="32">
        <v>854.25800000000004</v>
      </c>
      <c r="AE10" s="32">
        <v>803.44799999999998</v>
      </c>
      <c r="AF10" s="32">
        <v>686.69299999999998</v>
      </c>
      <c r="AG10" s="32">
        <v>1121.4749999999999</v>
      </c>
      <c r="AH10" s="32">
        <v>2461.299</v>
      </c>
      <c r="AI10" s="32">
        <v>1351.136</v>
      </c>
      <c r="AJ10" s="32">
        <v>558.75800000000004</v>
      </c>
      <c r="AK10" s="32">
        <v>623.92899999999997</v>
      </c>
      <c r="AL10" s="32">
        <v>499.34</v>
      </c>
      <c r="AM10" s="32">
        <v>2219.3744431355803</v>
      </c>
      <c r="AN10" s="32">
        <v>1482.6327847199409</v>
      </c>
      <c r="AO10" s="32">
        <v>1177.1315008333574</v>
      </c>
      <c r="AP10" s="32">
        <v>609.1123689427875</v>
      </c>
      <c r="AQ10" s="32">
        <v>513.39944308890631</v>
      </c>
      <c r="AR10" s="32">
        <v>519.22924825269956</v>
      </c>
      <c r="AS10" s="32">
        <v>533.35112867591181</v>
      </c>
      <c r="AT10" s="32">
        <v>541.25489159862605</v>
      </c>
      <c r="AU10" s="32">
        <v>545.58877310378318</v>
      </c>
      <c r="AV10" s="32">
        <v>547.15346709667904</v>
      </c>
    </row>
    <row r="11" spans="1:48" x14ac:dyDescent="0.2">
      <c r="A11" s="1"/>
      <c r="B11" s="59"/>
      <c r="C11" s="57"/>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row>
    <row r="12" spans="1:48" x14ac:dyDescent="0.2">
      <c r="A12" s="1"/>
      <c r="B12" s="59" t="s">
        <v>141</v>
      </c>
      <c r="C12" s="57"/>
      <c r="D12" s="32">
        <v>9714.3739999999998</v>
      </c>
      <c r="E12" s="32">
        <v>9874.8819999999996</v>
      </c>
      <c r="F12" s="32">
        <v>9466.3040000000001</v>
      </c>
      <c r="G12" s="32">
        <v>10025.225</v>
      </c>
      <c r="H12" s="32">
        <v>9206.6039999999994</v>
      </c>
      <c r="I12" s="32">
        <v>9909.1910000000007</v>
      </c>
      <c r="J12" s="32">
        <v>10077.030000000001</v>
      </c>
      <c r="K12" s="32">
        <v>10736.968999999999</v>
      </c>
      <c r="L12" s="32">
        <v>10438.646000000001</v>
      </c>
      <c r="M12" s="32">
        <v>10415.002</v>
      </c>
      <c r="N12" s="32">
        <v>10960.594999999999</v>
      </c>
      <c r="O12" s="32">
        <v>11190.597</v>
      </c>
      <c r="P12" s="32">
        <v>10611.334999999999</v>
      </c>
      <c r="Q12" s="32">
        <v>12469.325000000001</v>
      </c>
      <c r="R12" s="32">
        <v>12910.298000000001</v>
      </c>
      <c r="S12" s="32">
        <v>13788.606</v>
      </c>
      <c r="T12" s="32">
        <v>13955.709000000001</v>
      </c>
      <c r="U12" s="32">
        <v>16115.949000000001</v>
      </c>
      <c r="V12" s="32">
        <v>17867.519</v>
      </c>
      <c r="W12" s="32">
        <v>17236.767</v>
      </c>
      <c r="X12" s="32">
        <v>18118.580000000002</v>
      </c>
      <c r="Y12" s="32">
        <v>23547.316999999999</v>
      </c>
      <c r="Z12" s="32">
        <v>26815.667000000001</v>
      </c>
      <c r="AA12" s="32">
        <v>25273.613000000001</v>
      </c>
      <c r="AB12" s="32">
        <v>26386.47</v>
      </c>
      <c r="AC12" s="32">
        <v>24941.886999999999</v>
      </c>
      <c r="AD12" s="32">
        <v>23604.827000000001</v>
      </c>
      <c r="AE12" s="32">
        <v>22047.100999999999</v>
      </c>
      <c r="AF12" s="32">
        <v>22918.955999999998</v>
      </c>
      <c r="AG12" s="32">
        <v>23537.785</v>
      </c>
      <c r="AH12" s="32">
        <v>24860.061000000002</v>
      </c>
      <c r="AI12" s="32">
        <v>29263.565999999999</v>
      </c>
      <c r="AJ12" s="32">
        <v>34730.873</v>
      </c>
      <c r="AK12" s="32">
        <v>34315.053</v>
      </c>
      <c r="AL12" s="32">
        <v>34662.04</v>
      </c>
      <c r="AM12" s="32">
        <v>38228.358840563662</v>
      </c>
      <c r="AN12" s="32">
        <v>38706.294986364788</v>
      </c>
      <c r="AO12" s="32">
        <v>39402.686201947945</v>
      </c>
      <c r="AP12" s="32">
        <v>38294.398053687466</v>
      </c>
      <c r="AQ12" s="32">
        <v>37739.811188951433</v>
      </c>
      <c r="AR12" s="32">
        <v>37405.285530690533</v>
      </c>
      <c r="AS12" s="32">
        <v>37182.218828006509</v>
      </c>
      <c r="AT12" s="32">
        <v>36950.696390941404</v>
      </c>
      <c r="AU12" s="32">
        <v>36790.758572670085</v>
      </c>
      <c r="AV12" s="32">
        <v>36661.855392602636</v>
      </c>
    </row>
    <row r="13" spans="1:48" x14ac:dyDescent="0.2">
      <c r="A13" s="1"/>
      <c r="B13" s="59"/>
      <c r="C13" s="57"/>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row>
    <row r="14" spans="1:48" x14ac:dyDescent="0.2">
      <c r="A14" s="1"/>
      <c r="B14" s="59" t="s">
        <v>142</v>
      </c>
      <c r="C14" s="57"/>
      <c r="D14" s="32"/>
      <c r="E14" s="32"/>
      <c r="F14" s="32"/>
      <c r="G14" s="32"/>
      <c r="H14" s="32"/>
      <c r="I14" s="32"/>
      <c r="J14" s="32"/>
      <c r="K14" s="32"/>
      <c r="L14" s="32"/>
      <c r="M14" s="32"/>
      <c r="N14" s="32"/>
      <c r="O14" s="32"/>
      <c r="P14" s="32"/>
      <c r="Q14" s="32"/>
      <c r="R14" s="32"/>
      <c r="S14" s="32"/>
      <c r="T14" s="32"/>
      <c r="U14" s="32"/>
      <c r="V14" s="32">
        <v>270.892</v>
      </c>
      <c r="W14" s="32">
        <v>285.29500000000002</v>
      </c>
      <c r="X14" s="32">
        <v>306.22500000000002</v>
      </c>
      <c r="Y14" s="32">
        <v>295.75099999999998</v>
      </c>
      <c r="Z14" s="32">
        <v>321.78500000000003</v>
      </c>
      <c r="AA14" s="32">
        <v>362.04</v>
      </c>
      <c r="AB14" s="32">
        <v>396.93100000000004</v>
      </c>
      <c r="AC14" s="32">
        <v>392.40600000000001</v>
      </c>
      <c r="AD14" s="32">
        <v>368.51700000000005</v>
      </c>
      <c r="AE14" s="32">
        <v>370.92700000000002</v>
      </c>
      <c r="AF14" s="32">
        <v>365.25699999999995</v>
      </c>
      <c r="AG14" s="32">
        <v>362.733</v>
      </c>
      <c r="AH14" s="32">
        <v>402.17399999999998</v>
      </c>
      <c r="AI14" s="32">
        <v>476.85300000000001</v>
      </c>
      <c r="AJ14" s="32">
        <v>510.71300000000002</v>
      </c>
      <c r="AK14" s="32">
        <v>464.68200000000002</v>
      </c>
      <c r="AL14" s="32">
        <v>522.79499999999996</v>
      </c>
      <c r="AM14" s="32">
        <v>503.30466241032002</v>
      </c>
      <c r="AN14" s="32">
        <v>504.22141179292078</v>
      </c>
      <c r="AO14" s="32">
        <v>503.45513546043719</v>
      </c>
      <c r="AP14" s="32">
        <v>502.69221736526191</v>
      </c>
      <c r="AQ14" s="32">
        <v>502.63448715457179</v>
      </c>
      <c r="AR14" s="32">
        <v>502.69793182762675</v>
      </c>
      <c r="AS14" s="32">
        <v>502.87777102340112</v>
      </c>
      <c r="AT14" s="32">
        <v>503.06806421153271</v>
      </c>
      <c r="AU14" s="32">
        <v>503.13154912654431</v>
      </c>
      <c r="AV14" s="32">
        <v>503.12009822605677</v>
      </c>
    </row>
    <row r="15" spans="1:48" x14ac:dyDescent="0.2">
      <c r="A15" s="1"/>
      <c r="B15" s="59"/>
      <c r="C15" s="57"/>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row>
    <row r="16" spans="1:48" x14ac:dyDescent="0.2">
      <c r="A16" s="1"/>
      <c r="B16" s="59" t="s">
        <v>143</v>
      </c>
      <c r="C16" s="57"/>
      <c r="D16" s="32">
        <v>536.06100000000004</v>
      </c>
      <c r="E16" s="32">
        <v>-160.53399999999999</v>
      </c>
      <c r="F16" s="32">
        <v>306.291</v>
      </c>
      <c r="G16" s="32">
        <v>-392.327</v>
      </c>
      <c r="H16" s="32">
        <v>519.70500000000004</v>
      </c>
      <c r="I16" s="32">
        <v>-525.92600000000004</v>
      </c>
      <c r="J16" s="32">
        <v>1326.8230000000001</v>
      </c>
      <c r="K16" s="32">
        <v>14.641999999999999</v>
      </c>
      <c r="L16" s="32">
        <v>-58.091999999999999</v>
      </c>
      <c r="M16" s="32">
        <v>55.98</v>
      </c>
      <c r="N16" s="32">
        <v>-282.21199999999999</v>
      </c>
      <c r="O16" s="32">
        <v>197.19800000000001</v>
      </c>
      <c r="P16" s="32">
        <v>-599.01700000000005</v>
      </c>
      <c r="Q16" s="32">
        <v>10.315</v>
      </c>
      <c r="R16" s="32">
        <v>883.46699999999998</v>
      </c>
      <c r="S16" s="32">
        <v>120.172</v>
      </c>
      <c r="T16" s="32">
        <v>-236.773</v>
      </c>
      <c r="U16" s="32">
        <v>215.80500000000001</v>
      </c>
      <c r="V16" s="32">
        <v>133.71199999999999</v>
      </c>
      <c r="W16" s="32">
        <v>-653.678</v>
      </c>
      <c r="X16" s="32">
        <v>-470.48899999999998</v>
      </c>
      <c r="Y16" s="32">
        <v>-281.08300000000003</v>
      </c>
      <c r="Z16" s="32">
        <v>-1711.97</v>
      </c>
      <c r="AA16" s="32">
        <v>1504.1990000000001</v>
      </c>
      <c r="AB16" s="32">
        <v>309.78100000000001</v>
      </c>
      <c r="AC16" s="32">
        <v>506.09100000000001</v>
      </c>
      <c r="AD16" s="32">
        <v>-605.87699999999995</v>
      </c>
      <c r="AE16" s="32">
        <v>296.05200000000002</v>
      </c>
      <c r="AF16" s="32">
        <v>-105.9</v>
      </c>
      <c r="AG16" s="32">
        <v>-452.83</v>
      </c>
      <c r="AH16" s="32">
        <v>-875.48900000000003</v>
      </c>
      <c r="AI16" s="32">
        <v>654.15300000000002</v>
      </c>
      <c r="AJ16" s="32">
        <v>-2615.9279999999999</v>
      </c>
      <c r="AK16" s="32">
        <v>1171.2719999999999</v>
      </c>
      <c r="AL16" s="32">
        <v>-566.28700000000003</v>
      </c>
      <c r="AM16" s="32">
        <v>73.895920413240191</v>
      </c>
      <c r="AN16" s="32">
        <v>-280.38783926534319</v>
      </c>
      <c r="AO16" s="32">
        <v>-120.70044829977795</v>
      </c>
      <c r="AP16" s="32">
        <v>-184.13274775423201</v>
      </c>
      <c r="AQ16" s="32">
        <v>-233.83994151992911</v>
      </c>
      <c r="AR16" s="32">
        <v>-278.93237444193892</v>
      </c>
      <c r="AS16" s="32">
        <v>-342.27289162890531</v>
      </c>
      <c r="AT16" s="32">
        <v>-326.86953245297821</v>
      </c>
      <c r="AU16" s="32">
        <v>-292.75300439316908</v>
      </c>
      <c r="AV16" s="32">
        <v>-282.72570885373364</v>
      </c>
    </row>
    <row r="17" spans="1:48" x14ac:dyDescent="0.2">
      <c r="A17" s="1"/>
      <c r="B17" s="59"/>
      <c r="C17" s="57"/>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1:48" x14ac:dyDescent="0.2">
      <c r="A18" s="1"/>
      <c r="B18" s="54" t="s">
        <v>144</v>
      </c>
      <c r="C18" s="57"/>
      <c r="D18" s="32">
        <v>10409.097</v>
      </c>
      <c r="E18" s="32">
        <v>9868.5859999999993</v>
      </c>
      <c r="F18" s="32">
        <v>9928.5709999999999</v>
      </c>
      <c r="G18" s="32">
        <v>9803.4490000000005</v>
      </c>
      <c r="H18" s="32">
        <v>9915.2199999999993</v>
      </c>
      <c r="I18" s="32">
        <v>9585.1219999999994</v>
      </c>
      <c r="J18" s="32">
        <v>11621.919</v>
      </c>
      <c r="K18" s="32">
        <v>10961.27</v>
      </c>
      <c r="L18" s="32">
        <v>10597.579</v>
      </c>
      <c r="M18" s="32">
        <v>10693.236999999999</v>
      </c>
      <c r="N18" s="32">
        <v>10938.194</v>
      </c>
      <c r="O18" s="32">
        <v>11655.475</v>
      </c>
      <c r="P18" s="32">
        <v>10268.377</v>
      </c>
      <c r="Q18" s="32">
        <v>12750.464</v>
      </c>
      <c r="R18" s="32">
        <v>14092.681</v>
      </c>
      <c r="S18" s="32">
        <v>14324.365</v>
      </c>
      <c r="T18" s="32">
        <v>14083.144</v>
      </c>
      <c r="U18" s="32">
        <v>16717.218000000001</v>
      </c>
      <c r="V18" s="32">
        <v>18272.121999999999</v>
      </c>
      <c r="W18" s="32">
        <v>16868.383000000002</v>
      </c>
      <c r="X18" s="32">
        <v>17954.315999999999</v>
      </c>
      <c r="Y18" s="32">
        <v>23561.984</v>
      </c>
      <c r="Z18" s="32">
        <v>25425.482</v>
      </c>
      <c r="AA18" s="32">
        <v>27139.851999999999</v>
      </c>
      <c r="AB18" s="32">
        <v>27093.182000000001</v>
      </c>
      <c r="AC18" s="32">
        <v>25840.383999999998</v>
      </c>
      <c r="AD18" s="32">
        <v>23367.467000000001</v>
      </c>
      <c r="AE18" s="32">
        <v>22714.079000000002</v>
      </c>
      <c r="AF18" s="32">
        <v>23178.312999999998</v>
      </c>
      <c r="AG18" s="32">
        <v>23447.687999999998</v>
      </c>
      <c r="AH18" s="32">
        <v>24386.744999999999</v>
      </c>
      <c r="AI18" s="32">
        <v>30394.573</v>
      </c>
      <c r="AJ18" s="32">
        <v>32625.656999999999</v>
      </c>
      <c r="AK18" s="32">
        <v>35951.006999999998</v>
      </c>
      <c r="AL18" s="32">
        <v>34618.548999999999</v>
      </c>
      <c r="AM18" s="32">
        <v>38805.559423387218</v>
      </c>
      <c r="AN18" s="32">
        <v>38930.128558892364</v>
      </c>
      <c r="AO18" s="32">
        <v>39785.440889108599</v>
      </c>
      <c r="AP18" s="32">
        <v>38612.957523298501</v>
      </c>
      <c r="AQ18" s="32">
        <v>38008.605734586068</v>
      </c>
      <c r="AR18" s="32">
        <v>37629.051088076223</v>
      </c>
      <c r="AS18" s="32">
        <v>37342.823707401003</v>
      </c>
      <c r="AT18" s="32">
        <v>37126.894922699961</v>
      </c>
      <c r="AU18" s="32">
        <v>37001.137117403458</v>
      </c>
      <c r="AV18" s="32">
        <v>36882.249781974955</v>
      </c>
    </row>
    <row r="19" spans="1:48" x14ac:dyDescent="0.2">
      <c r="A19" s="1"/>
      <c r="B19" s="59"/>
      <c r="C19" s="57"/>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row>
    <row r="20" spans="1:48" x14ac:dyDescent="0.2">
      <c r="A20" s="1"/>
      <c r="B20" s="59" t="s">
        <v>135</v>
      </c>
      <c r="C20" s="57"/>
      <c r="D20" s="32">
        <v>7267.2489999999998</v>
      </c>
      <c r="E20" s="32">
        <v>6963.3450000000003</v>
      </c>
      <c r="F20" s="32">
        <v>6803.0410000000002</v>
      </c>
      <c r="G20" s="32">
        <v>7207.7539999999999</v>
      </c>
      <c r="H20" s="32">
        <v>7063.23</v>
      </c>
      <c r="I20" s="32">
        <v>7300.0820000000003</v>
      </c>
      <c r="J20" s="32">
        <v>7505.8209999999999</v>
      </c>
      <c r="K20" s="32">
        <v>8287.9740000000002</v>
      </c>
      <c r="L20" s="32">
        <v>8132.308</v>
      </c>
      <c r="M20" s="32">
        <v>8370.3639999999996</v>
      </c>
      <c r="N20" s="32">
        <v>8846.1409999999996</v>
      </c>
      <c r="O20" s="32">
        <v>9098.0259999999998</v>
      </c>
      <c r="P20" s="32">
        <v>8750.4750000000004</v>
      </c>
      <c r="Q20" s="32">
        <v>9304.9760000000006</v>
      </c>
      <c r="R20" s="32">
        <v>9797.1710000000003</v>
      </c>
      <c r="S20" s="32">
        <v>10511.620999999999</v>
      </c>
      <c r="T20" s="32">
        <v>11248.205</v>
      </c>
      <c r="U20" s="32">
        <v>12954.352000000001</v>
      </c>
      <c r="V20" s="32">
        <v>14100.393</v>
      </c>
      <c r="W20" s="32">
        <v>13425.85</v>
      </c>
      <c r="X20" s="32">
        <v>13601.822</v>
      </c>
      <c r="Y20" s="32">
        <v>15358.880999999999</v>
      </c>
      <c r="Z20" s="32">
        <v>19095.611000000001</v>
      </c>
      <c r="AA20" s="32">
        <v>18103.440999999999</v>
      </c>
      <c r="AB20" s="32">
        <v>19109.232</v>
      </c>
      <c r="AC20" s="32">
        <v>19123.409</v>
      </c>
      <c r="AD20" s="32">
        <v>17532.802</v>
      </c>
      <c r="AE20" s="32">
        <v>18924.146000000001</v>
      </c>
      <c r="AF20" s="32">
        <v>19231.651000000002</v>
      </c>
      <c r="AG20" s="32">
        <v>18125.149000000001</v>
      </c>
      <c r="AH20" s="32">
        <v>17755.788</v>
      </c>
      <c r="AI20" s="32">
        <v>21008.044000000002</v>
      </c>
      <c r="AJ20" s="32">
        <v>24563.834999999999</v>
      </c>
      <c r="AK20" s="32">
        <v>25139.048999999999</v>
      </c>
      <c r="AL20" s="32">
        <v>27575.31</v>
      </c>
      <c r="AM20" s="32">
        <v>29356.853348255514</v>
      </c>
      <c r="AN20" s="32">
        <v>29519.787271691523</v>
      </c>
      <c r="AO20" s="32">
        <v>29756.928276046347</v>
      </c>
      <c r="AP20" s="32">
        <v>29427.349246643586</v>
      </c>
      <c r="AQ20" s="32">
        <v>29109.293634712954</v>
      </c>
      <c r="AR20" s="32">
        <v>28867.529551593532</v>
      </c>
      <c r="AS20" s="32">
        <v>28741.601640548666</v>
      </c>
      <c r="AT20" s="32">
        <v>28685.79064449629</v>
      </c>
      <c r="AU20" s="32">
        <v>28669.855196255936</v>
      </c>
      <c r="AV20" s="32">
        <v>28689.55659605347</v>
      </c>
    </row>
    <row r="21" spans="1:48" x14ac:dyDescent="0.2">
      <c r="A21" s="1"/>
      <c r="B21" s="59"/>
      <c r="C21" s="57"/>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x14ac:dyDescent="0.2">
      <c r="A22" s="1"/>
      <c r="B22" s="59" t="s">
        <v>145</v>
      </c>
      <c r="C22" s="57"/>
      <c r="D22" s="32">
        <v>7899.5810000000001</v>
      </c>
      <c r="E22" s="32">
        <v>7594.3519999999999</v>
      </c>
      <c r="F22" s="32">
        <v>7418.0749999999998</v>
      </c>
      <c r="G22" s="32">
        <v>7794.9260000000004</v>
      </c>
      <c r="H22" s="32">
        <v>7672.3869999999997</v>
      </c>
      <c r="I22" s="32">
        <v>7923.5420000000004</v>
      </c>
      <c r="J22" s="32">
        <v>8155.43</v>
      </c>
      <c r="K22" s="32">
        <v>8938.2150000000001</v>
      </c>
      <c r="L22" s="32">
        <v>8781.9639999999999</v>
      </c>
      <c r="M22" s="32">
        <v>8986.3670000000002</v>
      </c>
      <c r="N22" s="32">
        <v>9485.1049999999996</v>
      </c>
      <c r="O22" s="32">
        <v>9741.3469999999998</v>
      </c>
      <c r="P22" s="32">
        <v>9401.7309999999998</v>
      </c>
      <c r="Q22" s="32">
        <v>9992.4959999999992</v>
      </c>
      <c r="R22" s="32">
        <v>10509.008</v>
      </c>
      <c r="S22" s="32">
        <v>11352.762000000001</v>
      </c>
      <c r="T22" s="32">
        <v>12075.509</v>
      </c>
      <c r="U22" s="32">
        <v>13772.467000000001</v>
      </c>
      <c r="V22" s="32">
        <v>14791.334999999999</v>
      </c>
      <c r="W22" s="32">
        <v>14120.423000000001</v>
      </c>
      <c r="X22" s="32">
        <v>14271.867</v>
      </c>
      <c r="Y22" s="32">
        <v>16070.255999999999</v>
      </c>
      <c r="Z22" s="32">
        <v>20533.670999999998</v>
      </c>
      <c r="AA22" s="32">
        <v>19710.641</v>
      </c>
      <c r="AB22" s="32">
        <v>21348.723999999998</v>
      </c>
      <c r="AC22" s="32">
        <v>21010.537</v>
      </c>
      <c r="AD22" s="32">
        <v>19503.999</v>
      </c>
      <c r="AE22" s="32">
        <v>20502.917000000001</v>
      </c>
      <c r="AF22" s="32">
        <v>20572.424999999999</v>
      </c>
      <c r="AG22" s="32">
        <v>19385.665000000001</v>
      </c>
      <c r="AH22" s="32">
        <v>19044.962</v>
      </c>
      <c r="AI22" s="32">
        <v>22121.217000000001</v>
      </c>
      <c r="AJ22" s="32">
        <v>26019.742999999999</v>
      </c>
      <c r="AK22" s="32">
        <v>26611.322</v>
      </c>
      <c r="AL22" s="32">
        <v>28679.366999999998</v>
      </c>
      <c r="AM22" s="32">
        <v>30388.537631905332</v>
      </c>
      <c r="AN22" s="32">
        <v>30562.150786709502</v>
      </c>
      <c r="AO22" s="32">
        <v>30766.609260400353</v>
      </c>
      <c r="AP22" s="32">
        <v>30409.500237458684</v>
      </c>
      <c r="AQ22" s="32">
        <v>30079.767031018444</v>
      </c>
      <c r="AR22" s="32">
        <v>29837.975859198792</v>
      </c>
      <c r="AS22" s="32">
        <v>29722.209279777933</v>
      </c>
      <c r="AT22" s="32">
        <v>29681.57286285967</v>
      </c>
      <c r="AU22" s="32">
        <v>29677.617398086022</v>
      </c>
      <c r="AV22" s="32">
        <v>29705.285928993748</v>
      </c>
    </row>
    <row r="23" spans="1:48" x14ac:dyDescent="0.2">
      <c r="A23" s="1"/>
      <c r="B23" s="59"/>
      <c r="C23" s="57"/>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row>
    <row r="24" spans="1:48" x14ac:dyDescent="0.2">
      <c r="A24" s="1"/>
      <c r="B24" s="54" t="s">
        <v>146</v>
      </c>
      <c r="C24" s="57"/>
      <c r="D24" s="32">
        <v>2447.125</v>
      </c>
      <c r="E24" s="32">
        <v>2911.5369999999998</v>
      </c>
      <c r="F24" s="32">
        <v>2663.2629999999999</v>
      </c>
      <c r="G24" s="32">
        <v>2817.471</v>
      </c>
      <c r="H24" s="32">
        <v>2143.3739999999998</v>
      </c>
      <c r="I24" s="32">
        <v>2609.1089999999999</v>
      </c>
      <c r="J24" s="32">
        <v>2571.2089999999998</v>
      </c>
      <c r="K24" s="32">
        <v>2448.9949999999999</v>
      </c>
      <c r="L24" s="32">
        <v>2306.3380000000002</v>
      </c>
      <c r="M24" s="32">
        <v>2044.6379999999999</v>
      </c>
      <c r="N24" s="32">
        <v>2114.4540000000002</v>
      </c>
      <c r="O24" s="32">
        <v>2092.5709999999999</v>
      </c>
      <c r="P24" s="32">
        <v>1860.86</v>
      </c>
      <c r="Q24" s="32">
        <v>3164.3490000000002</v>
      </c>
      <c r="R24" s="32">
        <v>3113.127</v>
      </c>
      <c r="S24" s="32">
        <v>3276.9850000000001</v>
      </c>
      <c r="T24" s="32">
        <v>2707.5039999999999</v>
      </c>
      <c r="U24" s="32">
        <v>3161.5970000000002</v>
      </c>
      <c r="V24" s="32">
        <v>3767.1260000000002</v>
      </c>
      <c r="W24" s="32">
        <v>3810.9180000000001</v>
      </c>
      <c r="X24" s="32">
        <v>4516.7579999999998</v>
      </c>
      <c r="Y24" s="32">
        <v>8188.4359999999997</v>
      </c>
      <c r="Z24" s="32">
        <v>7720.0559999999996</v>
      </c>
      <c r="AA24" s="32">
        <v>7170.1719999999996</v>
      </c>
      <c r="AB24" s="32">
        <v>7277.2380000000003</v>
      </c>
      <c r="AC24" s="32">
        <v>5818.4780000000001</v>
      </c>
      <c r="AD24" s="32">
        <v>6072.0249999999996</v>
      </c>
      <c r="AE24" s="32">
        <v>3122.9549999999999</v>
      </c>
      <c r="AF24" s="32">
        <v>3687.3040000000001</v>
      </c>
      <c r="AG24" s="32">
        <v>5412.6360000000004</v>
      </c>
      <c r="AH24" s="32">
        <v>7104.2730000000001</v>
      </c>
      <c r="AI24" s="32">
        <v>8255.5220000000008</v>
      </c>
      <c r="AJ24" s="32">
        <v>10167.038</v>
      </c>
      <c r="AK24" s="32">
        <v>9176.0040000000008</v>
      </c>
      <c r="AL24" s="32">
        <v>7086.73</v>
      </c>
      <c r="AM24" s="32">
        <v>8871.505492308148</v>
      </c>
      <c r="AN24" s="32">
        <v>9186.5077146732656</v>
      </c>
      <c r="AO24" s="32">
        <v>9645.7579259015984</v>
      </c>
      <c r="AP24" s="32">
        <v>8867.0488070438805</v>
      </c>
      <c r="AQ24" s="32">
        <v>8630.5175542384786</v>
      </c>
      <c r="AR24" s="32">
        <v>8537.7559790970008</v>
      </c>
      <c r="AS24" s="32">
        <v>8440.6171874578431</v>
      </c>
      <c r="AT24" s="32">
        <v>8264.9057464451143</v>
      </c>
      <c r="AU24" s="32">
        <v>8120.9033764141495</v>
      </c>
      <c r="AV24" s="32">
        <v>7972.2987965491666</v>
      </c>
    </row>
    <row r="25" spans="1:48" x14ac:dyDescent="0.2">
      <c r="A25" s="1"/>
      <c r="B25" s="59"/>
      <c r="C25" s="57"/>
      <c r="D25" s="1"/>
      <c r="E25" s="1"/>
      <c r="F25" s="1"/>
      <c r="G25" s="1"/>
      <c r="H25" s="1"/>
      <c r="I25" s="1"/>
      <c r="J25" s="1"/>
      <c r="K25" s="1"/>
      <c r="L25" s="1"/>
      <c r="M25" s="1"/>
      <c r="N25" s="1"/>
      <c r="O25" s="1"/>
      <c r="P25" s="1"/>
      <c r="Q25" s="1"/>
      <c r="R25" s="1"/>
      <c r="S25" s="1"/>
      <c r="T25" s="1"/>
      <c r="U25" s="1"/>
      <c r="V25" s="32"/>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1:48" x14ac:dyDescent="0.2">
      <c r="A26" s="1"/>
      <c r="B26" s="59" t="s">
        <v>147</v>
      </c>
      <c r="C26" s="57"/>
      <c r="D26" s="32"/>
      <c r="E26" s="32"/>
      <c r="F26" s="32"/>
      <c r="G26" s="32"/>
      <c r="H26" s="32"/>
      <c r="I26" s="32"/>
      <c r="J26" s="32"/>
      <c r="K26" s="32"/>
      <c r="L26" s="32"/>
      <c r="M26" s="32"/>
      <c r="N26" s="32"/>
      <c r="O26" s="32"/>
      <c r="P26" s="32"/>
      <c r="Q26" s="32"/>
      <c r="R26" s="32"/>
      <c r="S26" s="32"/>
      <c r="T26" s="32"/>
      <c r="U26" s="32"/>
      <c r="V26" s="32">
        <v>3347.0760000000009</v>
      </c>
      <c r="W26" s="32">
        <v>3401.6389999999974</v>
      </c>
      <c r="X26" s="32">
        <v>4152.9380000000001</v>
      </c>
      <c r="Y26" s="32">
        <v>7772.8119999999999</v>
      </c>
      <c r="Z26" s="32">
        <v>6603.7810000000027</v>
      </c>
      <c r="AA26" s="32">
        <v>5925.0120000000024</v>
      </c>
      <c r="AB26" s="32">
        <v>5434.6770000000033</v>
      </c>
      <c r="AC26" s="32">
        <v>4323.7559999999976</v>
      </c>
      <c r="AD26" s="32">
        <v>4469.3450000000012</v>
      </c>
      <c r="AE26" s="32">
        <v>1915.1109999999971</v>
      </c>
      <c r="AF26" s="32">
        <v>2711.7880000000005</v>
      </c>
      <c r="AG26" s="32">
        <v>4514.8529999999992</v>
      </c>
      <c r="AH26" s="32">
        <v>6217.273000000001</v>
      </c>
      <c r="AI26" s="32">
        <v>7619.2019999999975</v>
      </c>
      <c r="AJ26" s="32">
        <v>9221.8430000000044</v>
      </c>
      <c r="AK26" s="32">
        <v>8168.4130000000005</v>
      </c>
      <c r="AL26" s="32">
        <v>6505.4680000000008</v>
      </c>
      <c r="AM26" s="32">
        <v>8343.1258710686452</v>
      </c>
      <c r="AN26" s="32">
        <v>8648.3656114482037</v>
      </c>
      <c r="AO26" s="32">
        <v>9139.5320770080252</v>
      </c>
      <c r="AP26" s="32">
        <v>8387.590033594046</v>
      </c>
      <c r="AQ26" s="32">
        <v>8162.6786450875552</v>
      </c>
      <c r="AR26" s="32">
        <v>8070.0076033193691</v>
      </c>
      <c r="AS26" s="32">
        <v>7962.887319251975</v>
      </c>
      <c r="AT26" s="32">
        <v>7772.1915922932676</v>
      </c>
      <c r="AU26" s="32">
        <v>7616.2727237106046</v>
      </c>
      <c r="AV26" s="32">
        <v>7459.6895618349445</v>
      </c>
    </row>
    <row r="27" spans="1:48" x14ac:dyDescent="0.2">
      <c r="A27" s="1"/>
      <c r="B27" s="59"/>
      <c r="C27" s="57"/>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x14ac:dyDescent="0.2">
      <c r="A28" s="1"/>
      <c r="B28" s="54" t="s">
        <v>148</v>
      </c>
      <c r="C28" s="57"/>
      <c r="D28" s="32">
        <v>2509.5160000000001</v>
      </c>
      <c r="E28" s="32">
        <v>2274.2339999999999</v>
      </c>
      <c r="F28" s="32">
        <v>2510.4960000000001</v>
      </c>
      <c r="G28" s="32">
        <v>2008.5229999999999</v>
      </c>
      <c r="H28" s="32">
        <v>2242.8330000000001</v>
      </c>
      <c r="I28" s="32">
        <v>1661.58</v>
      </c>
      <c r="J28" s="32">
        <v>3466.489</v>
      </c>
      <c r="K28" s="32">
        <v>2023.0550000000001</v>
      </c>
      <c r="L28" s="32">
        <v>1815.615</v>
      </c>
      <c r="M28" s="32">
        <v>1706.87</v>
      </c>
      <c r="N28" s="32">
        <v>1453.0889999999999</v>
      </c>
      <c r="O28" s="32">
        <v>1914.1279999999999</v>
      </c>
      <c r="P28" s="32">
        <v>866.64599999999996</v>
      </c>
      <c r="Q28" s="32">
        <v>2757.9679999999998</v>
      </c>
      <c r="R28" s="32">
        <v>3583.6729999999998</v>
      </c>
      <c r="S28" s="32">
        <v>2971.6030000000001</v>
      </c>
      <c r="T28" s="32">
        <v>2007.635</v>
      </c>
      <c r="U28" s="32">
        <v>2944.7510000000002</v>
      </c>
      <c r="V28" s="32">
        <v>3480.7869999999998</v>
      </c>
      <c r="W28" s="32">
        <v>2747.9609999999998</v>
      </c>
      <c r="X28" s="32">
        <v>3682.45</v>
      </c>
      <c r="Y28" s="32">
        <v>7491.7290000000003</v>
      </c>
      <c r="Z28" s="32">
        <v>4891.8109999999997</v>
      </c>
      <c r="AA28" s="32">
        <v>7429.2110000000002</v>
      </c>
      <c r="AB28" s="32">
        <v>5744.4579999999996</v>
      </c>
      <c r="AC28" s="32">
        <v>4829.8469999999998</v>
      </c>
      <c r="AD28" s="32">
        <v>3863.4679999999998</v>
      </c>
      <c r="AE28" s="32">
        <v>2211.1619999999998</v>
      </c>
      <c r="AF28" s="32">
        <v>2605.8879999999999</v>
      </c>
      <c r="AG28" s="32">
        <v>4062.0230000000001</v>
      </c>
      <c r="AH28" s="32">
        <v>5341.7830000000004</v>
      </c>
      <c r="AI28" s="32">
        <v>8273.3549999999996</v>
      </c>
      <c r="AJ28" s="32">
        <v>6605.9139999999998</v>
      </c>
      <c r="AK28" s="32">
        <v>9339.6849999999995</v>
      </c>
      <c r="AL28" s="32">
        <v>5939.1819999999998</v>
      </c>
      <c r="AM28" s="32">
        <v>8417.0217914818859</v>
      </c>
      <c r="AN28" s="32">
        <v>8367.9777721828614</v>
      </c>
      <c r="AO28" s="32">
        <v>9018.8316287082453</v>
      </c>
      <c r="AP28" s="32">
        <v>8203.4572858398169</v>
      </c>
      <c r="AQ28" s="32">
        <v>7928.8387035676242</v>
      </c>
      <c r="AR28" s="32">
        <v>7791.0752288774311</v>
      </c>
      <c r="AS28" s="32">
        <v>7620.6144276230698</v>
      </c>
      <c r="AT28" s="32">
        <v>7445.3220598402913</v>
      </c>
      <c r="AU28" s="32">
        <v>7323.5197193174354</v>
      </c>
      <c r="AV28" s="32">
        <v>7176.9638529812073</v>
      </c>
    </row>
    <row r="29" spans="1:48" ht="16" thickBot="1" x14ac:dyDescent="0.25">
      <c r="A29" s="1"/>
      <c r="B29" s="27"/>
      <c r="C29" s="29"/>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row>
    <row r="30" spans="1:48" x14ac:dyDescent="0.2">
      <c r="A30" s="1"/>
      <c r="B30" s="1"/>
      <c r="C30" s="2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sheetData>
  <sheetProtection sheet="1" objects="1" scenarios="1"/>
  <hyperlinks>
    <hyperlink ref="A1" location="TOC!A1" display="TOC" xr:uid="{4B0DFB9B-D77A-4738-B255-994DF929312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4d46168-4096-4ad6-bc4c-6b13bb0becdf" xsi:nil="true"/>
    <lcf76f155ced4ddcb4097134ff3c332f xmlns="e89cec03-f179-40d3-b10c-63a84c20027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6816DA0F5E7F4BA66F769E0C352C8A" ma:contentTypeVersion="11" ma:contentTypeDescription="Create a new document." ma:contentTypeScope="" ma:versionID="36758229620a909ecbb3b7d018881174">
  <xsd:schema xmlns:xsd="http://www.w3.org/2001/XMLSchema" xmlns:xs="http://www.w3.org/2001/XMLSchema" xmlns:p="http://schemas.microsoft.com/office/2006/metadata/properties" xmlns:ns2="e89cec03-f179-40d3-b10c-63a84c200270" xmlns:ns3="24d46168-4096-4ad6-bc4c-6b13bb0becdf" targetNamespace="http://schemas.microsoft.com/office/2006/metadata/properties" ma:root="true" ma:fieldsID="0e95a1fab5db3c313db9cd89770bba84" ns2:_="" ns3:_="">
    <xsd:import namespace="e89cec03-f179-40d3-b10c-63a84c200270"/>
    <xsd:import namespace="24d46168-4096-4ad6-bc4c-6b13bb0bec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9cec03-f179-40d3-b10c-63a84c2002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d46168-4096-4ad6-bc4c-6b13bb0bec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554a9fd-acec-44a7-bd18-b915eaad89c7}" ma:internalName="TaxCatchAll" ma:showField="CatchAllData" ma:web="24d46168-4096-4ad6-bc4c-6b13bb0bec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04D632-4574-4A69-AD7C-BA095F759051}">
  <ds:schemaRefs>
    <ds:schemaRef ds:uri="http://schemas.microsoft.com/sharepoint/v3/contenttype/forms"/>
  </ds:schemaRefs>
</ds:datastoreItem>
</file>

<file path=customXml/itemProps2.xml><?xml version="1.0" encoding="utf-8"?>
<ds:datastoreItem xmlns:ds="http://schemas.openxmlformats.org/officeDocument/2006/customXml" ds:itemID="{184E17D2-8CED-412D-AA27-57DCC7F97356}">
  <ds:schemaRefs>
    <ds:schemaRef ds:uri="http://schemas.microsoft.com/office/2006/documentManagement/types"/>
    <ds:schemaRef ds:uri="http://purl.org/dc/terms/"/>
    <ds:schemaRef ds:uri="http://schemas.microsoft.com/office/2006/metadata/properties"/>
    <ds:schemaRef ds:uri="http://purl.org/dc/elements/1.1/"/>
    <ds:schemaRef ds:uri="d00064fd-ebb9-479e-be0c-063a65130758"/>
    <ds:schemaRef ds:uri="http://schemas.microsoft.com/office/infopath/2007/PartnerControls"/>
    <ds:schemaRef ds:uri="http://schemas.openxmlformats.org/package/2006/metadata/core-properties"/>
    <ds:schemaRef ds:uri="6895e324-e187-4543-8265-d94b3d450d02"/>
    <ds:schemaRef ds:uri="http://www.w3.org/XML/1998/namespace"/>
    <ds:schemaRef ds:uri="http://purl.org/dc/dcmitype/"/>
    <ds:schemaRef ds:uri="24d46168-4096-4ad6-bc4c-6b13bb0becdf"/>
    <ds:schemaRef ds:uri="e89cec03-f179-40d3-b10c-63a84c200270"/>
  </ds:schemaRefs>
</ds:datastoreItem>
</file>

<file path=customXml/itemProps3.xml><?xml version="1.0" encoding="utf-8"?>
<ds:datastoreItem xmlns:ds="http://schemas.openxmlformats.org/officeDocument/2006/customXml" ds:itemID="{115E2F36-879F-482C-99E3-C0C9210683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9cec03-f179-40d3-b10c-63a84c200270"/>
    <ds:schemaRef ds:uri="24d46168-4096-4ad6-bc4c-6b13bb0bec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TOC</vt:lpstr>
      <vt:lpstr>Crops</vt:lpstr>
      <vt:lpstr>Livestock</vt:lpstr>
      <vt:lpstr>Land</vt:lpstr>
      <vt:lpstr>Receipts</vt:lpstr>
      <vt:lpstr>GovtPaymentsPrograms</vt:lpstr>
      <vt:lpstr>CropInsurance</vt:lpstr>
      <vt:lpstr>Expenses</vt:lpstr>
      <vt:lpstr>FarmIncome</vt:lpstr>
      <vt:lpstr>ValueAdded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Rural and Farm Finance Policy Analysis Center (RaFF)</dc:creator>
  <cp:keywords/>
  <dc:description/>
  <cp:lastModifiedBy>Ryan Evans</cp:lastModifiedBy>
  <cp:revision/>
  <dcterms:created xsi:type="dcterms:W3CDTF">2022-06-28T17:03:32Z</dcterms:created>
  <dcterms:modified xsi:type="dcterms:W3CDTF">2025-10-31T15:52:35Z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0x0101006A6816DA0F5E7F4BA66F769E0C352C8A</vt:lpwstr>
  </property>
  <property fmtid="{D5CDD505-2E9C-101B-9397-08002B2CF9AE}" pid="3" name="MediaServiceImageTags">
    <vt:lpwstr/>
  </property>
</Properties>
</file>